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wi\Documents\!NJHC\!2023\Subcommittees\"/>
    </mc:Choice>
  </mc:AlternateContent>
  <xr:revisionPtr revIDLastSave="0" documentId="13_ncr:1_{61B9FB83-78CE-4651-8D54-3EA64C07FB2A}" xr6:coauthVersionLast="47" xr6:coauthVersionMax="47" xr10:uidLastSave="{00000000-0000-0000-0000-000000000000}"/>
  <bookViews>
    <workbookView xWindow="28692" yWindow="-108" windowWidth="29016" windowHeight="15696" activeTab="1" xr2:uid="{00000000-000D-0000-FFFF-FFFF00000000}"/>
  </bookViews>
  <sheets>
    <sheet name="AllResponsesTable" sheetId="5" r:id="rId1"/>
    <sheet name="MorrisSubcommittees" sheetId="6" r:id="rId2"/>
    <sheet name="PassaicSubcommittees" sheetId="7" r:id="rId3"/>
    <sheet name="SussexSubcommittees" sheetId="8" r:id="rId4"/>
    <sheet name="UnionSubcommittees" sheetId="9" r:id="rId5"/>
    <sheet name="WarrenSubcommittees" sheetId="10" r:id="rId6"/>
    <sheet name="Interested in Subcomittees" sheetId="2" state="hidden" r:id="rId7"/>
    <sheet name="Original Responses" sheetId="1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0" l="1"/>
  <c r="D16" i="10"/>
  <c r="E16" i="10"/>
  <c r="F16" i="10"/>
  <c r="G16" i="10"/>
  <c r="H16" i="10"/>
  <c r="I16" i="10"/>
  <c r="J16" i="10"/>
  <c r="K16" i="10"/>
  <c r="L16" i="10"/>
  <c r="M16" i="10"/>
  <c r="B16" i="10"/>
  <c r="C15" i="9"/>
  <c r="D15" i="9"/>
  <c r="E15" i="9"/>
  <c r="F15" i="9"/>
  <c r="G15" i="9"/>
  <c r="H15" i="9"/>
  <c r="I15" i="9"/>
  <c r="J15" i="9"/>
  <c r="K15" i="9"/>
  <c r="L15" i="9"/>
  <c r="M15" i="9"/>
  <c r="B15" i="9"/>
  <c r="C17" i="8"/>
  <c r="D17" i="8"/>
  <c r="E17" i="8"/>
  <c r="F17" i="8"/>
  <c r="G17" i="8"/>
  <c r="H17" i="8"/>
  <c r="I17" i="8"/>
  <c r="J17" i="8"/>
  <c r="K17" i="8"/>
  <c r="L17" i="8"/>
  <c r="M17" i="8"/>
  <c r="B17" i="8"/>
  <c r="C6" i="7"/>
  <c r="D6" i="7"/>
  <c r="E6" i="7"/>
  <c r="F6" i="7"/>
  <c r="G6" i="7"/>
  <c r="H6" i="7"/>
  <c r="I6" i="7"/>
  <c r="J6" i="7"/>
  <c r="K6" i="7"/>
  <c r="L6" i="7"/>
  <c r="M6" i="7"/>
  <c r="B6" i="7"/>
  <c r="C24" i="6"/>
  <c r="D24" i="6"/>
  <c r="E24" i="6"/>
  <c r="F24" i="6"/>
  <c r="G24" i="6"/>
  <c r="H24" i="6"/>
  <c r="I24" i="6"/>
  <c r="J24" i="6"/>
  <c r="K24" i="6"/>
  <c r="L24" i="6"/>
  <c r="M24" i="6"/>
  <c r="B24" i="6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D49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2" i="2"/>
  <c r="E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2" i="2"/>
</calcChain>
</file>

<file path=xl/sharedStrings.xml><?xml version="1.0" encoding="utf-8"?>
<sst xmlns="http://schemas.openxmlformats.org/spreadsheetml/2006/main" count="1332" uniqueCount="278">
  <si>
    <t>Timestamp</t>
  </si>
  <si>
    <t>I am interested in participating in a Cross-Collaborative Committee or County Subcomittee</t>
  </si>
  <si>
    <t>Please select Cross-Collaboartive Committees that you would like to be a part of.</t>
  </si>
  <si>
    <t>Are you interested in participating in a County Subcomittee on any of the previously listed topics? If so, what County/Counties would you be interested in joining subcommittees on</t>
  </si>
  <si>
    <t>Would you like a leadership position in a Cross-Collaborative Committee or County Subcommittee?</t>
  </si>
  <si>
    <t>First Name</t>
  </si>
  <si>
    <t>Last Name</t>
  </si>
  <si>
    <t>Email Address</t>
  </si>
  <si>
    <t>2023/01/16 1:11:33 PM EST</t>
  </si>
  <si>
    <t>Yes</t>
  </si>
  <si>
    <t>I am not interested in joining Cross-Collaborative Committees on any of these topics.</t>
  </si>
  <si>
    <t>I am not interested in joining County Subcomittees on any of these topics.</t>
  </si>
  <si>
    <t>Maybe</t>
  </si>
  <si>
    <t>Test</t>
  </si>
  <si>
    <t>2023/01/17 3:55:07 PM EST</t>
  </si>
  <si>
    <t>Obesity</t>
  </si>
  <si>
    <t>Sussex</t>
  </si>
  <si>
    <t>No</t>
  </si>
  <si>
    <t>Maureen</t>
  </si>
  <si>
    <t>M Cianci</t>
  </si>
  <si>
    <t>mcianci@sussex.nj.us</t>
  </si>
  <si>
    <t>2023/01/24 11:24:47 AM EST</t>
  </si>
  <si>
    <t>2023/01/24 11:25:01 AM EST</t>
  </si>
  <si>
    <t>2023/01/24 11:25:03 AM EST</t>
  </si>
  <si>
    <t>2023/01/24 11:25:26 AM EST</t>
  </si>
  <si>
    <t>Mental Health</t>
  </si>
  <si>
    <t>Warren</t>
  </si>
  <si>
    <t>Jessica</t>
  </si>
  <si>
    <t>Szczepanik</t>
  </si>
  <si>
    <t>JSzczepanik@fgcwc.org</t>
  </si>
  <si>
    <t>2023/01/24 11:25:35 AM EST</t>
  </si>
  <si>
    <t>Social Determinants of Health/Health Equity;Chronic Disease;Nutrition;Obesity;Physical Activity</t>
  </si>
  <si>
    <t>Morris;Warren</t>
  </si>
  <si>
    <t>Marina</t>
  </si>
  <si>
    <t>Garcia</t>
  </si>
  <si>
    <t>mgarcia@rockawaytownship.org</t>
  </si>
  <si>
    <t>2023/01/24 11:25:53 AM EST</t>
  </si>
  <si>
    <t>Social Determinants of Health/Health Equity;Chronic Disease;Healthy Aging;Nutrition;Obesity;Physical Activity</t>
  </si>
  <si>
    <t>Tracy</t>
  </si>
  <si>
    <t>Mazzucco</t>
  </si>
  <si>
    <t>tmazzucco@co.warren.nj.us</t>
  </si>
  <si>
    <t>2023/01/24 11:26:06 AM EST</t>
  </si>
  <si>
    <t>Social Determinants of Health/Health Equity;Chronic Disease;Mental Health;Physical Activity</t>
  </si>
  <si>
    <t>Sussex;Warren</t>
  </si>
  <si>
    <t>Robert</t>
  </si>
  <si>
    <t>Herrera</t>
  </si>
  <si>
    <t>robert.herrera@atlantichealth.org</t>
  </si>
  <si>
    <t>2023/01/24 11:26:15 AM EST</t>
  </si>
  <si>
    <t>Maternal &amp; Child Health;Social Determinants of Health/Health Equity</t>
  </si>
  <si>
    <t>Linda</t>
  </si>
  <si>
    <t>DeNude</t>
  </si>
  <si>
    <t>linda.denude@atlantichealth.org</t>
  </si>
  <si>
    <t>2023/01/24 11:26:16 AM EST</t>
  </si>
  <si>
    <t>2023/01/24 11:26:23 AM EST</t>
  </si>
  <si>
    <t>Social Determinants of Health/Health Equity;Mental Health</t>
  </si>
  <si>
    <t>Jaclyn</t>
  </si>
  <si>
    <t>Hudak</t>
  </si>
  <si>
    <t>jaclyn.hudak@sluhn.org</t>
  </si>
  <si>
    <t>2023/01/24 11:26:58 AM EST</t>
  </si>
  <si>
    <t>Social Determinants of Health/Health Equity;Chronic Disease;Nutrition;Obesity</t>
  </si>
  <si>
    <t>Morris;Sussex;Union;Warren</t>
  </si>
  <si>
    <t>Christine</t>
  </si>
  <si>
    <t>Parauda</t>
  </si>
  <si>
    <t>christine@foodshedalliance.org</t>
  </si>
  <si>
    <t>2023/01/24 11:27:18 AM EST</t>
  </si>
  <si>
    <t>Chronic Disease</t>
  </si>
  <si>
    <t>Ryan</t>
  </si>
  <si>
    <t>Moulton</t>
  </si>
  <si>
    <t>rm1231@cinj.rutgers.edu</t>
  </si>
  <si>
    <t>2023/01/24 11:28:15 AM EST</t>
  </si>
  <si>
    <t>Nutrition;Obesity</t>
  </si>
  <si>
    <t>Sherri</t>
  </si>
  <si>
    <t>Cirignano</t>
  </si>
  <si>
    <t>cirignano@njaes.rutgers.edu</t>
  </si>
  <si>
    <t>2023/01/24 11:28:18 AM EST</t>
  </si>
  <si>
    <t>Social Determinants of Health/Health Equity</t>
  </si>
  <si>
    <t>Michele</t>
  </si>
  <si>
    <t>McGrogan</t>
  </si>
  <si>
    <t>michele.mcgrogan@atlantichealth.org</t>
  </si>
  <si>
    <t>2023/01/25 11:32:46 AM EST</t>
  </si>
  <si>
    <t>Morris;Sussex</t>
  </si>
  <si>
    <t>RACHEL</t>
  </si>
  <si>
    <t>HELT</t>
  </si>
  <si>
    <t>rhelt@familypartnersms.org</t>
  </si>
  <si>
    <t>Morris</t>
  </si>
  <si>
    <t>2023/01/25 11:33:30 AM EST</t>
  </si>
  <si>
    <t>Social Determinants of Health/Health Equity;Chronic Disease;Healthy Aging;Mental Health;Nutrition;Obesity;Physical Activity</t>
  </si>
  <si>
    <t>Caitlin</t>
  </si>
  <si>
    <t>Borras</t>
  </si>
  <si>
    <t>cborras@familypartnersms.org</t>
  </si>
  <si>
    <t>2023/01/25 11:33:48 AM EST</t>
  </si>
  <si>
    <t>Mental Health;Obesity;Physical Activity</t>
  </si>
  <si>
    <t>Ashley</t>
  </si>
  <si>
    <t>Caine</t>
  </si>
  <si>
    <t>ashley@centerforprevention.org</t>
  </si>
  <si>
    <t>2023/01/25 11:33:52 AM EST</t>
  </si>
  <si>
    <t>Social Determinants of Health/Health Equity;Healthy Aging</t>
  </si>
  <si>
    <t xml:space="preserve">Emily </t>
  </si>
  <si>
    <t>Mercado</t>
  </si>
  <si>
    <t>emmercado@zufallhealth.org</t>
  </si>
  <si>
    <t>2023/01/25 11:35:57 AM EST</t>
  </si>
  <si>
    <t>Healthy Aging;Mental Health;Obesity</t>
  </si>
  <si>
    <t>Morris;Sussex;Warren</t>
  </si>
  <si>
    <t>Laura</t>
  </si>
  <si>
    <t>Ziegert</t>
  </si>
  <si>
    <t>Lauraziegert@aeroflexequine.com</t>
  </si>
  <si>
    <t>2023/01/25 11:36:35 AM EST</t>
  </si>
  <si>
    <t>Social Determinants of Health/Health Equity;Healthy Aging;Mental Health;Nutrition</t>
  </si>
  <si>
    <t>Katie</t>
  </si>
  <si>
    <t>Bisaha</t>
  </si>
  <si>
    <t>kbisaha@njhcqi.org</t>
  </si>
  <si>
    <t>2023/01/25 11:36:55 AM EST</t>
  </si>
  <si>
    <t>Sarah</t>
  </si>
  <si>
    <t>Pflanz</t>
  </si>
  <si>
    <t>pflanzs@norwescap.org</t>
  </si>
  <si>
    <t>2023/01/25 11:37:23 AM EST</t>
  </si>
  <si>
    <t>Tina</t>
  </si>
  <si>
    <t xml:space="preserve">Aue </t>
  </si>
  <si>
    <t xml:space="preserve">TIna@centerforprevention.org </t>
  </si>
  <si>
    <t>2023/01/25 12:21:12 PM EST</t>
  </si>
  <si>
    <t>Social Determinants of Health/Health Equity;Chronic Disease;Mental Health;Nutrition;Obesity;Physical Activity</t>
  </si>
  <si>
    <t>Sussex;Passaic</t>
  </si>
  <si>
    <t>Jill</t>
  </si>
  <si>
    <t>Aquino</t>
  </si>
  <si>
    <t>jda1timeforchange@gmail.com</t>
  </si>
  <si>
    <t>Passaic</t>
  </si>
  <si>
    <t>2023/01/25 12:22:13 PM EST</t>
  </si>
  <si>
    <t>Maternal &amp; Child Health;Chronic Disease;Healthy Aging;Mental Health</t>
  </si>
  <si>
    <t>Morris;Passaic</t>
  </si>
  <si>
    <t>Mulcahy</t>
  </si>
  <si>
    <t>jessica.mulcahy@atlantichealth.org</t>
  </si>
  <si>
    <t>2023/01/31 10:25:42 AM EST</t>
  </si>
  <si>
    <t>Obesity;Physical Activity</t>
  </si>
  <si>
    <t>Denise</t>
  </si>
  <si>
    <t>Lanza</t>
  </si>
  <si>
    <t>dlanza@morrisparks.net</t>
  </si>
  <si>
    <t>2023/01/31 10:26:04 AM EST</t>
  </si>
  <si>
    <t>2023/01/31 10:26:24 AM EST</t>
  </si>
  <si>
    <t>Maternal &amp; Child Health</t>
  </si>
  <si>
    <t>Candace</t>
  </si>
  <si>
    <t>Wu</t>
  </si>
  <si>
    <t>Candace.wu@atlantichealth.org</t>
  </si>
  <si>
    <t>2023/01/31 10:26:45 AM EST</t>
  </si>
  <si>
    <t>Social Determinants of Health/Health Equity;Chronic Disease;Physical Activity</t>
  </si>
  <si>
    <t>Rubinstein</t>
  </si>
  <si>
    <t>Sarah.Rubinstein@atlantichealth.org</t>
  </si>
  <si>
    <t>2023/01/31 10:26:48 AM EST</t>
  </si>
  <si>
    <t>Laurie</t>
  </si>
  <si>
    <t>Parsons</t>
  </si>
  <si>
    <t>laurie.parsons@atlantichealth.org</t>
  </si>
  <si>
    <t>2023/01/31 10:27:06 AM EST</t>
  </si>
  <si>
    <t>Social Determinants of Health/Health Equity;Chronic Disease;Healthy Aging;Nutrition;Physical Activity</t>
  </si>
  <si>
    <t>Morris;Union</t>
  </si>
  <si>
    <t>Ann Marie</t>
  </si>
  <si>
    <t>Peterson</t>
  </si>
  <si>
    <t>annmarie@randolphymca.org</t>
  </si>
  <si>
    <t>Union</t>
  </si>
  <si>
    <t>2023/01/31 10:27:07 AM EST</t>
  </si>
  <si>
    <t>Social Determinants of Health/Health Equity;Chronic Disease;Mental Health/Substance Misuse</t>
  </si>
  <si>
    <t>Solangel</t>
  </si>
  <si>
    <t>Patrroyo</t>
  </si>
  <si>
    <t>Solangel.patarroyo@atlantichealth.org</t>
  </si>
  <si>
    <t>2023/01/31 10:27:12 AM EST</t>
  </si>
  <si>
    <t>Social Determinants of Health/Health Equity;Mental Health/Substance Misuse</t>
  </si>
  <si>
    <t>Brittany</t>
  </si>
  <si>
    <t>Bernstein</t>
  </si>
  <si>
    <t>bbernstein@rockawaytownship.org</t>
  </si>
  <si>
    <t>2023/01/31 10:27:15 AM EST</t>
  </si>
  <si>
    <t>Maternal &amp; Child Health;Social Determinants of Health/Health Equity;Nutrition;Obesity</t>
  </si>
  <si>
    <t xml:space="preserve">Marina </t>
  </si>
  <si>
    <t>Chronic Disease;Healthy Aging;Nutrition;Obesity;Physical Activity</t>
  </si>
  <si>
    <t>Elizabeth</t>
  </si>
  <si>
    <t>Zalme</t>
  </si>
  <si>
    <t>ezalme@morristwp.com</t>
  </si>
  <si>
    <t>2023/01/31 10:27:29 AM EST</t>
  </si>
  <si>
    <t>Maternal &amp; Child Health;Nutrition;Obesity</t>
  </si>
  <si>
    <t>Melissa</t>
  </si>
  <si>
    <t>Rosa Garcia</t>
  </si>
  <si>
    <t>mrosagarcia@cfrmorris.org</t>
  </si>
  <si>
    <t>2023/01/31 10:27:53 AM EST</t>
  </si>
  <si>
    <t>2023/01/31 10:30:24 AM EST</t>
  </si>
  <si>
    <t>Social Determinants of Health/Health Equity;Healthy Aging;Physical Activity</t>
  </si>
  <si>
    <t>Cerutti</t>
  </si>
  <si>
    <t>lcerutti@avenuesinmotion.org</t>
  </si>
  <si>
    <t>2023/01/31 10:30:29 AM EST</t>
  </si>
  <si>
    <t>Mental Health/Substance Misuse</t>
  </si>
  <si>
    <t>Cindie</t>
  </si>
  <si>
    <t>Bella</t>
  </si>
  <si>
    <t>cbella@co.morris.nj.us</t>
  </si>
  <si>
    <t>2023/01/31 10:31:31 AM EST</t>
  </si>
  <si>
    <t>Healthy Aging;Mental Health/Substance Misuse;Nutrition;Physical Activity</t>
  </si>
  <si>
    <t>Kristina</t>
  </si>
  <si>
    <t>Favo</t>
  </si>
  <si>
    <t>kfavo@co.morris.nj.us</t>
  </si>
  <si>
    <t>2023/01/31 10:32:31 AM EST</t>
  </si>
  <si>
    <t>Nutrition</t>
  </si>
  <si>
    <t>Imge</t>
  </si>
  <si>
    <t>Uludogan</t>
  </si>
  <si>
    <t>iuludogan@co.morris.nj.us</t>
  </si>
  <si>
    <t>2023/01/31 10:36:01 AM EST</t>
  </si>
  <si>
    <t>2023/02/02 1:40:58 PM EST</t>
  </si>
  <si>
    <t>2023/02/02 1:41:41 PM EST</t>
  </si>
  <si>
    <t>2023/02/02 1:42:20 PM EST</t>
  </si>
  <si>
    <t>2023/02/02 1:44:30 PM EST</t>
  </si>
  <si>
    <t>2023/02/02 1:44:44 PM EST</t>
  </si>
  <si>
    <t>Passaic;Union</t>
  </si>
  <si>
    <t>Chanel</t>
  </si>
  <si>
    <t>Dupree</t>
  </si>
  <si>
    <t>cdupree@casaofunioncounty.org</t>
  </si>
  <si>
    <t>2023/02/02 1:44:53 PM EST</t>
  </si>
  <si>
    <t>Social Determinants of Health/Health Equity;Chronic Disease;Healthy Aging</t>
  </si>
  <si>
    <t>John</t>
  </si>
  <si>
    <t>La Placa</t>
  </si>
  <si>
    <t>jlaplaca@linden-nj.gov</t>
  </si>
  <si>
    <t>2023/02/02 1:45:25 PM EST</t>
  </si>
  <si>
    <t>Maternal &amp; Child Health;Social Determinants of Health/Health Equity;Chronic Disease;Mental Health/Substance Misuse;Nutrition</t>
  </si>
  <si>
    <t xml:space="preserve">Breon </t>
  </si>
  <si>
    <t>Boseman-Sims</t>
  </si>
  <si>
    <t>breon.sims@ucnj.org</t>
  </si>
  <si>
    <t>2023/02/02 1:45:43 PM EST</t>
  </si>
  <si>
    <t>Maternal &amp; Child Health;Social Determinants of Health/Health Equity;Chronic Disease;Healthy Aging;Mental Health/Substance Misuse;Nutrition;Obesity;Physical Activity</t>
  </si>
  <si>
    <t>Melanie</t>
  </si>
  <si>
    <t>Betancur</t>
  </si>
  <si>
    <t>melanie.betancur@atlantichealth.org</t>
  </si>
  <si>
    <t>2023/02/02 1:45:49 PM EST</t>
  </si>
  <si>
    <t>2023/02/02 1:45:50 PM EST</t>
  </si>
  <si>
    <t>Maternal &amp; Child Health;Mental Health/Substance Misuse;Physical Activity</t>
  </si>
  <si>
    <t>Jane</t>
  </si>
  <si>
    <t>Collins</t>
  </si>
  <si>
    <t>jane.collins@girlsontherun.org</t>
  </si>
  <si>
    <t>2023/02/02 1:46:17 PM EST</t>
  </si>
  <si>
    <t>Maternal &amp; Child Health;Social Determinants of Health/Health Equity;Chronic Disease;Nutrition</t>
  </si>
  <si>
    <t>Antoinette</t>
  </si>
  <si>
    <t>Pino</t>
  </si>
  <si>
    <t>apino@linden-nj.gov</t>
  </si>
  <si>
    <t>2023/02/02 1:46:45 PM EST</t>
  </si>
  <si>
    <t>Maternal &amp; Child Health;Social Determinants of Health/Health Equity;Chronic Disease;Healthy Aging;Mental Health/Substance Misuse;Nutrition;Obesity;Physical Activity;I am not interested in joining Cross-Collaborative Committees on any of these topics.</t>
  </si>
  <si>
    <t>Marjorie</t>
  </si>
  <si>
    <t>Derival</t>
  </si>
  <si>
    <t>Mderival@linden-nj.gov</t>
  </si>
  <si>
    <t>2023/02/02 1:46:47 PM EST</t>
  </si>
  <si>
    <t>Chronic Disease;Healthy Aging;Nutrition;Obesity</t>
  </si>
  <si>
    <t>Morris;Passaic;Union</t>
  </si>
  <si>
    <t xml:space="preserve">Karen </t>
  </si>
  <si>
    <t>Ensle</t>
  </si>
  <si>
    <t>kensle@njaes.rutgers.edu</t>
  </si>
  <si>
    <t>2023/02/02 1:47:14 PM EST</t>
  </si>
  <si>
    <t>Social Determinants of Health/Health Equity;Nutrition;I am not interested in joining Cross-Collaborative Committees on any of these topics.</t>
  </si>
  <si>
    <t>Danielle</t>
  </si>
  <si>
    <t>Stanley</t>
  </si>
  <si>
    <t>dstanley@cfbnj.org</t>
  </si>
  <si>
    <t>2023/02/02 1:47:46 PM EST</t>
  </si>
  <si>
    <t>Kimberly</t>
  </si>
  <si>
    <t>Ullisse</t>
  </si>
  <si>
    <t>Kullisse@linden-nj.gov</t>
  </si>
  <si>
    <t>2023/02/02 1:50:16 PM EST</t>
  </si>
  <si>
    <t>Social Determinants of Health/Health Equity;Chronic Disease</t>
  </si>
  <si>
    <t>Zeiry</t>
  </si>
  <si>
    <t>Flores</t>
  </si>
  <si>
    <t>zsf8@cinj.rutgers.edu</t>
  </si>
  <si>
    <t>2023/02/03 3:50:53 PM EST</t>
  </si>
  <si>
    <t>Maternal &amp; Child Health;Social Determinants of Health/Health Equity;Chronic Disease;Mental Health/Substance Misuse;Nutrition;Obesity;Physical Activity</t>
  </si>
  <si>
    <t>Mindo</t>
  </si>
  <si>
    <t>jmindo@ucnj.org</t>
  </si>
  <si>
    <t>SDOH/HE</t>
  </si>
  <si>
    <t>Healthy Aging</t>
  </si>
  <si>
    <t>Physical Activity</t>
  </si>
  <si>
    <t>Only Cross-Collab</t>
  </si>
  <si>
    <t>No Cross-Collab</t>
  </si>
  <si>
    <t>Leadership Yes</t>
  </si>
  <si>
    <t>Leadership Maybe</t>
  </si>
  <si>
    <t>Is not willing to lead subcommitte</t>
  </si>
  <si>
    <t>Is willing to lead subcommittee</t>
  </si>
  <si>
    <t>Unselect "0" in each county to see subcommittee and leadership interest, or go to the county-specific tabs in this spreadsheet</t>
  </si>
  <si>
    <t>May be willing to lead subcommittee</t>
  </si>
  <si>
    <t>Individuals</t>
  </si>
  <si>
    <t>Topic</t>
  </si>
  <si>
    <t>Topics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</si>
</sst>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3" borderId="13" xfId="0" applyFill="1" applyBorder="1"/>
    <xf numFmtId="0" fontId="0" fillId="33" borderId="0" xfId="0" applyFill="1"/>
    <xf numFmtId="0" fontId="0" fillId="33" borderId="14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4" borderId="13" xfId="0" applyFill="1" applyBorder="1"/>
    <xf numFmtId="0" fontId="0" fillId="34" borderId="14" xfId="0" applyFill="1" applyBorder="1"/>
    <xf numFmtId="0" fontId="0" fillId="34" borderId="0" xfId="0" applyFill="1"/>
    <xf numFmtId="0" fontId="0" fillId="35" borderId="14" xfId="0" applyFill="1" applyBorder="1"/>
    <xf numFmtId="0" fontId="0" fillId="35" borderId="16" xfId="0" applyFill="1" applyBorder="1"/>
    <xf numFmtId="0" fontId="0" fillId="35" borderId="0" xfId="0" applyFill="1"/>
    <xf numFmtId="0" fontId="0" fillId="35" borderId="13" xfId="0" applyFill="1" applyBorder="1"/>
    <xf numFmtId="0" fontId="0" fillId="35" borderId="15" xfId="0" applyFill="1" applyBorder="1"/>
    <xf numFmtId="0" fontId="0" fillId="35" borderId="17" xfId="0" applyFill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0" fontId="18" fillId="0" borderId="0" xfId="0" applyFont="1"/>
    <xf numFmtId="0" fontId="18" fillId="36" borderId="0" xfId="0" applyFont="1" applyFill="1"/>
    <xf numFmtId="0" fontId="19" fillId="35" borderId="0" xfId="0" applyFont="1" applyFill="1"/>
    <xf numFmtId="0" fontId="19" fillId="33" borderId="0" xfId="0" applyFont="1" applyFill="1"/>
    <xf numFmtId="0" fontId="19" fillId="34" borderId="0" xfId="0" applyFont="1" applyFill="1"/>
    <xf numFmtId="0" fontId="16" fillId="0" borderId="24" xfId="0" applyFont="1" applyBorder="1"/>
    <xf numFmtId="0" fontId="0" fillId="33" borderId="16" xfId="0" applyFill="1" applyBorder="1"/>
    <xf numFmtId="0" fontId="0" fillId="38" borderId="0" xfId="0" applyFill="1"/>
    <xf numFmtId="0" fontId="0" fillId="33" borderId="20" xfId="0" applyFill="1" applyBorder="1"/>
    <xf numFmtId="0" fontId="0" fillId="33" borderId="17" xfId="0" applyFill="1" applyBorder="1"/>
    <xf numFmtId="0" fontId="0" fillId="39" borderId="18" xfId="0" applyFill="1" applyBorder="1"/>
    <xf numFmtId="0" fontId="0" fillId="39" borderId="12" xfId="0" applyFill="1" applyBorder="1"/>
    <xf numFmtId="0" fontId="0" fillId="34" borderId="18" xfId="0" applyFill="1" applyBorder="1"/>
    <xf numFmtId="0" fontId="0" fillId="34" borderId="12" xfId="0" applyFill="1" applyBorder="1"/>
    <xf numFmtId="0" fontId="19" fillId="37" borderId="0" xfId="0" applyFont="1" applyFill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Morris Subcommittee</a:t>
            </a:r>
            <a:r>
              <a:rPr lang="en-US" baseline="0"/>
              <a:t> Interest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MorrisSubcommittees!$B$27</c:f>
              <c:strCache>
                <c:ptCount val="1"/>
                <c:pt idx="0">
                  <c:v>Individuals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MorrisSubcommittees!$A$28:$A$35</c:f>
              <c:strCache>
                <c:ptCount val="8"/>
                <c:pt idx="0">
                  <c:v>SDOH/HE</c:v>
                </c:pt>
                <c:pt idx="1">
                  <c:v>Chronic Disease</c:v>
                </c:pt>
                <c:pt idx="2">
                  <c:v>Mental Health</c:v>
                </c:pt>
                <c:pt idx="3">
                  <c:v>Healthy Aging</c:v>
                </c:pt>
                <c:pt idx="4">
                  <c:v>Maternal &amp; Child Health</c:v>
                </c:pt>
                <c:pt idx="5">
                  <c:v>Obesity</c:v>
                </c:pt>
                <c:pt idx="6">
                  <c:v>Physical Activity</c:v>
                </c:pt>
                <c:pt idx="7">
                  <c:v>Nutrition</c:v>
                </c:pt>
              </c:strCache>
            </c:strRef>
          </c:cat>
          <c:val>
            <c:numRef>
              <c:f>MorrisSubcommittees!$B$28:$B$35</c:f>
              <c:numCache>
                <c:formatCode>General</c:formatCode>
                <c:ptCount val="8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0-4654-855D-559DEA31BCD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63112239"/>
        <c:axId val="1863109743"/>
      </c:barChart>
      <c:catAx>
        <c:axId val="186311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Subcommittee</a:t>
                </a:r>
                <a:r>
                  <a:rPr lang="en-US" baseline="0"/>
                  <a:t> Topics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109743"/>
        <c:crosses val="autoZero"/>
        <c:auto val="1"/>
        <c:lblAlgn val="ctr"/>
        <c:lblOffset val="100"/>
        <c:noMultiLvlLbl val="0"/>
      </c:catAx>
      <c:valAx>
        <c:axId val="1863109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Individuals</a:t>
                </a:r>
              </a:p>
            </c:rich>
          </c:tx>
          <c:layout>
            <c:manualLayout>
              <c:xMode val="edge"/>
              <c:yMode val="edge"/>
              <c:x val="0.45146387436203156"/>
              <c:y val="0.92422309967367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3112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Passaic Subcomittee Interest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PassaicSubcommittees!$A$11:$A$18</c:f>
              <c:strCache>
                <c:ptCount val="8"/>
                <c:pt idx="0">
                  <c:v>SDOH/HE</c:v>
                </c:pt>
                <c:pt idx="1">
                  <c:v>Chronic Disease</c:v>
                </c:pt>
                <c:pt idx="2">
                  <c:v>Mental Health</c:v>
                </c:pt>
                <c:pt idx="3">
                  <c:v>Healthy Aging</c:v>
                </c:pt>
                <c:pt idx="4">
                  <c:v>Maternal &amp; Child Health</c:v>
                </c:pt>
                <c:pt idx="5">
                  <c:v>Obesity</c:v>
                </c:pt>
                <c:pt idx="6">
                  <c:v>Physical Activity</c:v>
                </c:pt>
                <c:pt idx="7">
                  <c:v>Nutrition</c:v>
                </c:pt>
              </c:strCache>
            </c:strRef>
          </c:cat>
          <c:val>
            <c:numRef>
              <c:f>PassaicSubcommittees!$B$11:$B$18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7-4FB5-8387-8277E10016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38174719"/>
        <c:axId val="1938174303"/>
      </c:barChart>
      <c:catAx>
        <c:axId val="19381747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Subcommittee Topics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174303"/>
        <c:crosses val="autoZero"/>
        <c:auto val="1"/>
        <c:lblAlgn val="ctr"/>
        <c:lblOffset val="100"/>
        <c:noMultiLvlLbl val="0"/>
      </c:catAx>
      <c:valAx>
        <c:axId val="1938174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Individuals</a:t>
                </a:r>
              </a:p>
            </c:rich>
          </c:tx>
          <c:layout>
            <c:manualLayout>
              <c:xMode val="edge"/>
              <c:yMode val="edge"/>
              <c:x val="0.45149392398655158"/>
              <c:y val="0.92379487787749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8174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Sussex Subcommittee</a:t>
            </a:r>
            <a:r>
              <a:rPr lang="en-US" baseline="0"/>
              <a:t> Interest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SussexSubcommittees!$A$22:$A$29</c:f>
              <c:strCache>
                <c:ptCount val="8"/>
                <c:pt idx="0">
                  <c:v>SDOH/HE</c:v>
                </c:pt>
                <c:pt idx="1">
                  <c:v>Chronic Disease</c:v>
                </c:pt>
                <c:pt idx="2">
                  <c:v>Mental Health</c:v>
                </c:pt>
                <c:pt idx="3">
                  <c:v>Healthy Aging</c:v>
                </c:pt>
                <c:pt idx="4">
                  <c:v>Maternal &amp; Child Health</c:v>
                </c:pt>
                <c:pt idx="5">
                  <c:v>Obesity</c:v>
                </c:pt>
                <c:pt idx="6">
                  <c:v>Physical Activity</c:v>
                </c:pt>
                <c:pt idx="7">
                  <c:v>Nutrition</c:v>
                </c:pt>
              </c:strCache>
            </c:strRef>
          </c:cat>
          <c:val>
            <c:numRef>
              <c:f>SussexSubcommittees!$B$22:$B$29</c:f>
              <c:numCache>
                <c:formatCode>General</c:formatCode>
                <c:ptCount val="8"/>
                <c:pt idx="0">
                  <c:v>9</c:v>
                </c:pt>
                <c:pt idx="1">
                  <c:v>5</c:v>
                </c:pt>
                <c:pt idx="2">
                  <c:v>8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7-4C2B-A2DA-78178DFCD8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91780079"/>
        <c:axId val="2091779247"/>
      </c:barChart>
      <c:catAx>
        <c:axId val="20917800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Subcommittee Topics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779247"/>
        <c:crosses val="autoZero"/>
        <c:auto val="1"/>
        <c:lblAlgn val="ctr"/>
        <c:lblOffset val="100"/>
        <c:noMultiLvlLbl val="0"/>
      </c:catAx>
      <c:valAx>
        <c:axId val="2091779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Individuals</a:t>
                </a:r>
              </a:p>
            </c:rich>
          </c:tx>
          <c:layout>
            <c:manualLayout>
              <c:xMode val="edge"/>
              <c:yMode val="edge"/>
              <c:x val="0.45899474839587517"/>
              <c:y val="0.91536964311869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780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Union Subcommittee Interest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UnionSubcommittees!$A$19:$A$26</c:f>
              <c:strCache>
                <c:ptCount val="8"/>
                <c:pt idx="0">
                  <c:v>SDOH/HE</c:v>
                </c:pt>
                <c:pt idx="1">
                  <c:v>Chronic Disease</c:v>
                </c:pt>
                <c:pt idx="2">
                  <c:v>Mental Health</c:v>
                </c:pt>
                <c:pt idx="3">
                  <c:v>Healthy Aging</c:v>
                </c:pt>
                <c:pt idx="4">
                  <c:v>Maternal &amp; Child Health</c:v>
                </c:pt>
                <c:pt idx="5">
                  <c:v>Obesity</c:v>
                </c:pt>
                <c:pt idx="6">
                  <c:v>Physical Activity</c:v>
                </c:pt>
                <c:pt idx="7">
                  <c:v>Nutrition</c:v>
                </c:pt>
              </c:strCache>
            </c:strRef>
          </c:cat>
          <c:val>
            <c:numRef>
              <c:f>UnionSubcommittees!$B$19:$B$26</c:f>
              <c:numCache>
                <c:formatCode>General</c:formatCode>
                <c:ptCount val="8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6-444E-8C31-91C0EF5C39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70792287"/>
        <c:axId val="1670790623"/>
      </c:barChart>
      <c:catAx>
        <c:axId val="167079228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Subcomimittee</a:t>
                </a:r>
                <a:r>
                  <a:rPr lang="en-US" baseline="0"/>
                  <a:t> Topics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790623"/>
        <c:crosses val="autoZero"/>
        <c:auto val="1"/>
        <c:lblAlgn val="ctr"/>
        <c:lblOffset val="100"/>
        <c:noMultiLvlLbl val="0"/>
      </c:catAx>
      <c:valAx>
        <c:axId val="1670790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Individuals</a:t>
                </a:r>
              </a:p>
            </c:rich>
          </c:tx>
          <c:layout>
            <c:manualLayout>
              <c:xMode val="edge"/>
              <c:yMode val="edge"/>
              <c:x val="0.45265820057025863"/>
              <c:y val="0.915539797118626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079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Warren Subcommittee Interest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WarrenSubcommittees!$A$21:$A$28</c:f>
              <c:strCache>
                <c:ptCount val="8"/>
                <c:pt idx="0">
                  <c:v>SDOH/HE</c:v>
                </c:pt>
                <c:pt idx="1">
                  <c:v>Chronic Disease</c:v>
                </c:pt>
                <c:pt idx="2">
                  <c:v>Mental Health</c:v>
                </c:pt>
                <c:pt idx="3">
                  <c:v>Healthy Aging</c:v>
                </c:pt>
                <c:pt idx="4">
                  <c:v>Maternal &amp; Child Health</c:v>
                </c:pt>
                <c:pt idx="5">
                  <c:v>Obesity</c:v>
                </c:pt>
                <c:pt idx="6">
                  <c:v>Physical Activity</c:v>
                </c:pt>
                <c:pt idx="7">
                  <c:v>Nutrition</c:v>
                </c:pt>
              </c:strCache>
            </c:strRef>
          </c:cat>
          <c:val>
            <c:numRef>
              <c:f>WarrenSubcommittees!$B$21:$B$28</c:f>
              <c:numCache>
                <c:formatCode>General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F-4E87-A2C5-4C9743CA7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64300303"/>
        <c:axId val="1864300719"/>
      </c:barChart>
      <c:catAx>
        <c:axId val="18643003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Subcommittee</a:t>
                </a:r>
                <a:r>
                  <a:rPr lang="en-US" baseline="0"/>
                  <a:t> Topics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300719"/>
        <c:crosses val="autoZero"/>
        <c:auto val="1"/>
        <c:lblAlgn val="ctr"/>
        <c:lblOffset val="100"/>
        <c:noMultiLvlLbl val="0"/>
      </c:catAx>
      <c:valAx>
        <c:axId val="1864300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Individuals</a:t>
                </a:r>
              </a:p>
            </c:rich>
          </c:tx>
          <c:layout>
            <c:manualLayout>
              <c:xMode val="edge"/>
              <c:yMode val="edge"/>
              <c:x val="0.45079991381606349"/>
              <c:y val="0.91602034499507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300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25</xdr:row>
      <xdr:rowOff>134302</xdr:rowOff>
    </xdr:from>
    <xdr:to>
      <xdr:col>10</xdr:col>
      <xdr:colOff>685800</xdr:colOff>
      <xdr:row>47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FE2D61-6546-BE67-DDA5-7FF7EE54DE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2856</xdr:colOff>
      <xdr:row>8</xdr:row>
      <xdr:rowOff>174307</xdr:rowOff>
    </xdr:from>
    <xdr:to>
      <xdr:col>11</xdr:col>
      <xdr:colOff>476249</xdr:colOff>
      <xdr:row>32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763403-DED4-8D0E-8003-A208FBF9A0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</xdr:colOff>
      <xdr:row>18</xdr:row>
      <xdr:rowOff>180022</xdr:rowOff>
    </xdr:from>
    <xdr:to>
      <xdr:col>11</xdr:col>
      <xdr:colOff>373380</xdr:colOff>
      <xdr:row>39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7BEEAD-8304-C224-20BE-C1770603B8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858202</xdr:colOff>
      <xdr:row>17</xdr:row>
      <xdr:rowOff>12382</xdr:rowOff>
    </xdr:from>
    <xdr:to>
      <xdr:col>10</xdr:col>
      <xdr:colOff>739140</xdr:colOff>
      <xdr:row>37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3BE418-720C-A146-FA39-ADCF4139F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774382</xdr:colOff>
      <xdr:row>18</xdr:row>
      <xdr:rowOff>35242</xdr:rowOff>
    </xdr:from>
    <xdr:to>
      <xdr:col>11</xdr:col>
      <xdr:colOff>144780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C2FAEB-C33B-EEE5-F69B-C0C5B3461C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3A69CF-8093-44C7-A609-88DE9E5B9737}" name="Table3" displayName="Table3" ref="C1:V47" totalsRowShown="0">
  <autoFilter ref="C1:V47" xr:uid="{8D3A69CF-8093-44C7-A609-88DE9E5B9737}"/>
  <tableColumns count="20">
    <tableColumn id="1" xr3:uid="{01C28BF5-EFE0-4444-9CF0-354B160A907E}" name="SDOH/HE" dataDxfId="18"/>
    <tableColumn id="2" xr3:uid="{B36AE340-4FF7-4DA5-A989-F2BD1D8FCFE3}" name="Chronic Disease"/>
    <tableColumn id="3" xr3:uid="{AF67C6DC-F4FB-4826-9134-92F4FB585704}" name="Mental Health"/>
    <tableColumn id="4" xr3:uid="{D2E89F87-3EFE-45E3-8F2A-2E000F56ECB2}" name="Healthy Aging"/>
    <tableColumn id="5" xr3:uid="{6E4F98E5-9C07-4255-A16F-9A7BDFFB1FD6}" name="Maternal &amp; Child Health"/>
    <tableColumn id="6" xr3:uid="{544A5860-00F3-4BFE-96C0-2898B99924CA}" name="Obesity"/>
    <tableColumn id="7" xr3:uid="{EA0F61DA-DD2F-4654-A708-91FAF772346C}" name="Physical Activity"/>
    <tableColumn id="8" xr3:uid="{3E20C313-5F46-4B5E-969F-4C50D394414B}" name="Nutrition"/>
    <tableColumn id="9" xr3:uid="{5A9E2609-5DF0-43E9-89B4-39172B20AEB2}" name="No Cross-Collab"/>
    <tableColumn id="10" xr3:uid="{7D9506C2-A2FC-4541-8B2C-F0BDA09FF948}" name="Only Cross-Collab"/>
    <tableColumn id="11" xr3:uid="{779D7211-CFEC-46C7-9B61-2B0911CC8FE3}" name="Morris" dataDxfId="17"/>
    <tableColumn id="12" xr3:uid="{174F2FCD-11FC-45C3-81D1-E68FD448E849}" name="Passaic" dataDxfId="16"/>
    <tableColumn id="13" xr3:uid="{EE25E4D7-3E95-4C6E-8EEC-80BC15590FFD}" name="Sussex" dataDxfId="15"/>
    <tableColumn id="14" xr3:uid="{BB62927B-F62D-438A-8102-CDCD0E5B24D2}" name="Union" dataDxfId="14"/>
    <tableColumn id="15" xr3:uid="{35D9FD1A-E5AE-475D-8626-74DA2E90BF35}" name="Warren" dataDxfId="13"/>
    <tableColumn id="16" xr3:uid="{0B9DCC46-C870-46C0-8E68-703769BDB4E9}" name="Leadership Yes"/>
    <tableColumn id="17" xr3:uid="{B21DC7D5-12C6-4B3A-9884-4D1F52B5E172}" name="Leadership Maybe" dataDxfId="12"/>
    <tableColumn id="18" xr3:uid="{7EBE7546-FCF6-4048-8E28-7D23C4B690BF}" name="First Name" dataDxfId="11"/>
    <tableColumn id="19" xr3:uid="{F813EF1B-C867-4D36-82FF-851D20A3D63A}" name="Last Name"/>
    <tableColumn id="20" xr3:uid="{AC970FE4-27F2-437A-A620-41615ECD12E1}" name="Email Address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50C07-72AB-46AF-BD35-85F03841C2B9}">
  <dimension ref="A1:V47"/>
  <sheetViews>
    <sheetView zoomScale="70" zoomScaleNormal="70" workbookViewId="0">
      <selection activeCell="A22" sqref="A22"/>
    </sheetView>
  </sheetViews>
  <sheetFormatPr defaultRowHeight="14.4" x14ac:dyDescent="0.3"/>
  <cols>
    <col min="1" max="1" width="53.5546875" style="28" customWidth="1"/>
    <col min="2" max="2" width="2.77734375" style="28" customWidth="1"/>
    <col min="3" max="3" width="12.33203125" bestFit="1" customWidth="1"/>
    <col min="4" max="4" width="17.88671875" bestFit="1" customWidth="1"/>
    <col min="5" max="5" width="16.6640625" bestFit="1" customWidth="1"/>
    <col min="6" max="6" width="16.109375" bestFit="1" customWidth="1"/>
    <col min="7" max="7" width="25.33203125" bestFit="1" customWidth="1"/>
    <col min="8" max="8" width="10.88671875" bestFit="1" customWidth="1"/>
    <col min="9" max="9" width="18" bestFit="1" customWidth="1"/>
    <col min="10" max="10" width="12.33203125" bestFit="1" customWidth="1"/>
    <col min="11" max="11" width="17.88671875" bestFit="1" customWidth="1"/>
    <col min="12" max="12" width="19.33203125" bestFit="1" customWidth="1"/>
    <col min="13" max="13" width="10" bestFit="1" customWidth="1"/>
    <col min="14" max="14" width="10.109375" bestFit="1" customWidth="1"/>
    <col min="15" max="15" width="10" bestFit="1" customWidth="1"/>
    <col min="16" max="16" width="9.33203125" bestFit="1" customWidth="1"/>
    <col min="17" max="17" width="10.88671875" bestFit="1" customWidth="1"/>
    <col min="18" max="18" width="17.21875" bestFit="1" customWidth="1"/>
    <col min="19" max="19" width="20.21875" bestFit="1" customWidth="1"/>
    <col min="20" max="21" width="13.77734375" bestFit="1" customWidth="1"/>
    <col min="22" max="22" width="36.109375" bestFit="1" customWidth="1"/>
  </cols>
  <sheetData>
    <row r="1" spans="1:22" x14ac:dyDescent="0.3">
      <c r="B1" s="29"/>
      <c r="C1" s="2" t="s">
        <v>264</v>
      </c>
      <c r="D1" s="3" t="s">
        <v>65</v>
      </c>
      <c r="E1" s="3" t="s">
        <v>25</v>
      </c>
      <c r="F1" s="3" t="s">
        <v>265</v>
      </c>
      <c r="G1" s="3" t="s">
        <v>138</v>
      </c>
      <c r="H1" s="3" t="s">
        <v>15</v>
      </c>
      <c r="I1" s="3" t="s">
        <v>266</v>
      </c>
      <c r="J1" s="3" t="s">
        <v>195</v>
      </c>
      <c r="K1" s="3" t="s">
        <v>268</v>
      </c>
      <c r="L1" s="4" t="s">
        <v>267</v>
      </c>
      <c r="M1" s="13" t="s">
        <v>84</v>
      </c>
      <c r="N1" s="13" t="s">
        <v>125</v>
      </c>
      <c r="O1" s="13" t="s">
        <v>16</v>
      </c>
      <c r="P1" s="13" t="s">
        <v>156</v>
      </c>
      <c r="Q1" s="4" t="s">
        <v>26</v>
      </c>
      <c r="R1" s="2" t="s">
        <v>269</v>
      </c>
      <c r="S1" s="4" t="s">
        <v>270</v>
      </c>
      <c r="T1" s="2" t="s">
        <v>5</v>
      </c>
      <c r="U1" s="3" t="s">
        <v>6</v>
      </c>
      <c r="V1" s="4" t="s">
        <v>7</v>
      </c>
    </row>
    <row r="2" spans="1:22" ht="21" x14ac:dyDescent="0.4">
      <c r="A2" s="30" t="s">
        <v>271</v>
      </c>
      <c r="B2" s="29"/>
      <c r="C2" s="5">
        <v>0</v>
      </c>
      <c r="D2">
        <v>0</v>
      </c>
      <c r="E2">
        <v>0</v>
      </c>
      <c r="F2">
        <v>0</v>
      </c>
      <c r="G2">
        <v>0</v>
      </c>
      <c r="H2" s="21">
        <v>1</v>
      </c>
      <c r="I2">
        <v>0</v>
      </c>
      <c r="J2">
        <v>0</v>
      </c>
      <c r="K2">
        <v>0</v>
      </c>
      <c r="L2" s="6">
        <v>0</v>
      </c>
      <c r="M2" s="5">
        <v>0</v>
      </c>
      <c r="N2">
        <v>0</v>
      </c>
      <c r="O2" s="21">
        <v>1</v>
      </c>
      <c r="P2">
        <v>0</v>
      </c>
      <c r="Q2" s="6">
        <v>0</v>
      </c>
      <c r="R2" s="5">
        <v>0</v>
      </c>
      <c r="S2" s="6">
        <v>0</v>
      </c>
      <c r="T2" s="22" t="s">
        <v>18</v>
      </c>
      <c r="U2" s="21" t="s">
        <v>19</v>
      </c>
      <c r="V2" s="19" t="s">
        <v>20</v>
      </c>
    </row>
    <row r="3" spans="1:22" ht="21" x14ac:dyDescent="0.4">
      <c r="A3" s="31" t="s">
        <v>274</v>
      </c>
      <c r="B3" s="29"/>
      <c r="C3" s="5">
        <v>0</v>
      </c>
      <c r="D3">
        <v>0</v>
      </c>
      <c r="E3" s="21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 s="6">
        <v>0</v>
      </c>
      <c r="M3" s="22">
        <v>0</v>
      </c>
      <c r="N3">
        <v>0</v>
      </c>
      <c r="O3">
        <v>0</v>
      </c>
      <c r="P3">
        <v>0</v>
      </c>
      <c r="Q3" s="19">
        <v>1</v>
      </c>
      <c r="R3" s="5">
        <v>0</v>
      </c>
      <c r="S3" s="6">
        <v>1</v>
      </c>
      <c r="T3" s="22" t="s">
        <v>27</v>
      </c>
      <c r="U3" s="21" t="s">
        <v>28</v>
      </c>
      <c r="V3" s="19" t="s">
        <v>29</v>
      </c>
    </row>
    <row r="4" spans="1:22" ht="21" x14ac:dyDescent="0.4">
      <c r="A4" s="32" t="s">
        <v>272</v>
      </c>
      <c r="B4" s="29"/>
      <c r="C4" s="16">
        <v>1</v>
      </c>
      <c r="D4" s="18">
        <v>1</v>
      </c>
      <c r="E4" s="8">
        <v>0</v>
      </c>
      <c r="F4" s="8">
        <v>0</v>
      </c>
      <c r="G4" s="18">
        <v>1</v>
      </c>
      <c r="H4" s="18">
        <v>1</v>
      </c>
      <c r="I4" s="18">
        <v>1</v>
      </c>
      <c r="J4" s="18">
        <v>1</v>
      </c>
      <c r="K4" s="8">
        <v>0</v>
      </c>
      <c r="L4" s="9">
        <v>0</v>
      </c>
      <c r="M4" s="22">
        <v>1</v>
      </c>
      <c r="N4" s="21">
        <v>0</v>
      </c>
      <c r="O4" s="8">
        <v>0</v>
      </c>
      <c r="P4" s="8">
        <v>0</v>
      </c>
      <c r="Q4" s="17">
        <v>1</v>
      </c>
      <c r="R4" s="16">
        <v>1</v>
      </c>
      <c r="S4" s="9">
        <v>0</v>
      </c>
      <c r="T4" s="16" t="s">
        <v>33</v>
      </c>
      <c r="U4" s="18" t="s">
        <v>34</v>
      </c>
      <c r="V4" s="17" t="s">
        <v>35</v>
      </c>
    </row>
    <row r="5" spans="1:22" ht="21" customHeight="1" thickBot="1" x14ac:dyDescent="0.35">
      <c r="A5" s="42" t="s">
        <v>273</v>
      </c>
      <c r="B5" s="29"/>
      <c r="C5" s="7">
        <v>1</v>
      </c>
      <c r="D5" s="8">
        <v>1</v>
      </c>
      <c r="E5" s="8">
        <v>0</v>
      </c>
      <c r="F5" s="8">
        <v>1</v>
      </c>
      <c r="G5" s="8">
        <v>0</v>
      </c>
      <c r="H5" s="8">
        <v>1</v>
      </c>
      <c r="I5" s="8">
        <v>1</v>
      </c>
      <c r="J5" s="8">
        <v>1</v>
      </c>
      <c r="K5" s="8">
        <v>0</v>
      </c>
      <c r="L5" s="34">
        <v>0</v>
      </c>
      <c r="M5" s="8">
        <v>0</v>
      </c>
      <c r="N5" s="8">
        <v>0</v>
      </c>
      <c r="O5" s="8">
        <v>0</v>
      </c>
      <c r="P5" s="8">
        <v>0</v>
      </c>
      <c r="Q5" s="9">
        <v>1</v>
      </c>
      <c r="R5" s="7">
        <v>0</v>
      </c>
      <c r="S5" s="9">
        <v>1</v>
      </c>
      <c r="T5" s="7" t="s">
        <v>38</v>
      </c>
      <c r="U5" s="8" t="s">
        <v>39</v>
      </c>
      <c r="V5" s="9" t="s">
        <v>40</v>
      </c>
    </row>
    <row r="6" spans="1:22" x14ac:dyDescent="0.3">
      <c r="A6" s="42"/>
      <c r="B6" s="29"/>
      <c r="C6" s="7">
        <v>1</v>
      </c>
      <c r="D6" s="8">
        <v>1</v>
      </c>
      <c r="E6" s="8">
        <v>1</v>
      </c>
      <c r="F6" s="8">
        <v>0</v>
      </c>
      <c r="G6" s="8">
        <v>0</v>
      </c>
      <c r="H6" s="8">
        <v>0</v>
      </c>
      <c r="I6" s="8">
        <v>1</v>
      </c>
      <c r="J6" s="8">
        <v>0</v>
      </c>
      <c r="K6" s="8">
        <v>0</v>
      </c>
      <c r="L6" s="9">
        <v>0</v>
      </c>
      <c r="M6" s="7">
        <v>0</v>
      </c>
      <c r="N6" s="21">
        <v>0</v>
      </c>
      <c r="O6" s="21">
        <v>1</v>
      </c>
      <c r="P6" s="8">
        <v>0</v>
      </c>
      <c r="Q6" s="9">
        <v>1</v>
      </c>
      <c r="R6" s="7">
        <v>0</v>
      </c>
      <c r="S6" s="9">
        <v>1</v>
      </c>
      <c r="T6" s="7" t="s">
        <v>44</v>
      </c>
      <c r="U6" s="8" t="s">
        <v>45</v>
      </c>
      <c r="V6" s="9" t="s">
        <v>46</v>
      </c>
    </row>
    <row r="7" spans="1:22" x14ac:dyDescent="0.3">
      <c r="A7" s="42"/>
      <c r="B7" s="29"/>
      <c r="C7" s="22">
        <v>1</v>
      </c>
      <c r="D7">
        <v>0</v>
      </c>
      <c r="E7">
        <v>0</v>
      </c>
      <c r="F7">
        <v>0</v>
      </c>
      <c r="G7" s="21">
        <v>1</v>
      </c>
      <c r="H7">
        <v>0</v>
      </c>
      <c r="I7">
        <v>0</v>
      </c>
      <c r="J7">
        <v>0</v>
      </c>
      <c r="K7">
        <v>0</v>
      </c>
      <c r="L7" s="6">
        <v>0</v>
      </c>
      <c r="M7" s="5">
        <v>0</v>
      </c>
      <c r="N7">
        <v>0</v>
      </c>
      <c r="O7">
        <v>0</v>
      </c>
      <c r="P7">
        <v>0</v>
      </c>
      <c r="Q7" s="19">
        <v>1</v>
      </c>
      <c r="R7" s="5">
        <v>0</v>
      </c>
      <c r="S7" s="6">
        <v>0</v>
      </c>
      <c r="T7" s="22" t="s">
        <v>49</v>
      </c>
      <c r="U7" s="21" t="s">
        <v>50</v>
      </c>
      <c r="V7" s="19" t="s">
        <v>51</v>
      </c>
    </row>
    <row r="8" spans="1:22" x14ac:dyDescent="0.3">
      <c r="A8" s="42"/>
      <c r="B8" s="29"/>
      <c r="C8" s="22">
        <v>1</v>
      </c>
      <c r="D8">
        <v>0</v>
      </c>
      <c r="E8" s="21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6">
        <v>0</v>
      </c>
      <c r="M8" s="5">
        <v>0</v>
      </c>
      <c r="N8">
        <v>0</v>
      </c>
      <c r="O8">
        <v>0</v>
      </c>
      <c r="P8">
        <v>0</v>
      </c>
      <c r="Q8" s="19">
        <v>1</v>
      </c>
      <c r="R8" s="5">
        <v>0</v>
      </c>
      <c r="S8" s="6">
        <v>0</v>
      </c>
      <c r="T8" s="22" t="s">
        <v>55</v>
      </c>
      <c r="U8" s="21" t="s">
        <v>56</v>
      </c>
      <c r="V8" s="19" t="s">
        <v>57</v>
      </c>
    </row>
    <row r="9" spans="1:22" x14ac:dyDescent="0.3">
      <c r="A9" s="42"/>
      <c r="B9" s="29"/>
      <c r="C9" s="22">
        <v>1</v>
      </c>
      <c r="D9" s="21">
        <v>1</v>
      </c>
      <c r="E9">
        <v>0</v>
      </c>
      <c r="F9">
        <v>0</v>
      </c>
      <c r="G9">
        <v>0</v>
      </c>
      <c r="H9" s="21">
        <v>1</v>
      </c>
      <c r="I9">
        <v>0</v>
      </c>
      <c r="J9" s="21">
        <v>1</v>
      </c>
      <c r="K9">
        <v>0</v>
      </c>
      <c r="L9" s="6">
        <v>0</v>
      </c>
      <c r="M9" s="21">
        <v>1</v>
      </c>
      <c r="N9">
        <v>0</v>
      </c>
      <c r="O9">
        <v>1</v>
      </c>
      <c r="P9" s="21">
        <v>1</v>
      </c>
      <c r="Q9" s="19">
        <v>1</v>
      </c>
      <c r="R9" s="5">
        <v>0</v>
      </c>
      <c r="S9" s="6">
        <v>0</v>
      </c>
      <c r="T9" s="22" t="s">
        <v>61</v>
      </c>
      <c r="U9" s="21" t="s">
        <v>62</v>
      </c>
      <c r="V9" s="19" t="s">
        <v>63</v>
      </c>
    </row>
    <row r="10" spans="1:22" x14ac:dyDescent="0.3">
      <c r="A10" s="42"/>
      <c r="B10" s="29"/>
      <c r="C10" s="5">
        <v>0</v>
      </c>
      <c r="D10" s="21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6">
        <v>0</v>
      </c>
      <c r="M10" s="5">
        <v>0</v>
      </c>
      <c r="N10" s="21">
        <v>0</v>
      </c>
      <c r="O10" s="21">
        <v>1</v>
      </c>
      <c r="P10">
        <v>0</v>
      </c>
      <c r="Q10" s="19">
        <v>1</v>
      </c>
      <c r="R10" s="5">
        <v>0</v>
      </c>
      <c r="S10" s="6">
        <v>0</v>
      </c>
      <c r="T10" s="22" t="s">
        <v>66</v>
      </c>
      <c r="U10" s="21" t="s">
        <v>67</v>
      </c>
      <c r="V10" s="19" t="s">
        <v>68</v>
      </c>
    </row>
    <row r="11" spans="1:22" x14ac:dyDescent="0.3">
      <c r="A11" s="42"/>
      <c r="B11" s="29"/>
      <c r="C11" s="7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1</v>
      </c>
      <c r="K11" s="8">
        <v>0</v>
      </c>
      <c r="L11" s="9">
        <v>0</v>
      </c>
      <c r="M11" s="7">
        <v>0</v>
      </c>
      <c r="N11" s="8">
        <v>0</v>
      </c>
      <c r="O11" s="8">
        <v>0</v>
      </c>
      <c r="P11" s="8">
        <v>0</v>
      </c>
      <c r="Q11" s="9">
        <v>1</v>
      </c>
      <c r="R11" s="7">
        <v>0</v>
      </c>
      <c r="S11" s="9">
        <v>1</v>
      </c>
      <c r="T11" s="7" t="s">
        <v>71</v>
      </c>
      <c r="U11" s="8" t="s">
        <v>72</v>
      </c>
      <c r="V11" s="9" t="s">
        <v>73</v>
      </c>
    </row>
    <row r="12" spans="1:22" x14ac:dyDescent="0.3">
      <c r="A12" s="42"/>
      <c r="B12" s="29"/>
      <c r="C12" s="2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21">
        <v>0</v>
      </c>
      <c r="K12">
        <v>0</v>
      </c>
      <c r="L12" s="6">
        <v>0</v>
      </c>
      <c r="M12" s="5">
        <v>0</v>
      </c>
      <c r="N12">
        <v>0</v>
      </c>
      <c r="O12" s="21">
        <v>1</v>
      </c>
      <c r="P12">
        <v>0</v>
      </c>
      <c r="Q12" s="19">
        <v>1</v>
      </c>
      <c r="R12" s="5">
        <v>0</v>
      </c>
      <c r="S12" s="6">
        <v>0</v>
      </c>
      <c r="T12" s="22" t="s">
        <v>76</v>
      </c>
      <c r="U12" s="21" t="s">
        <v>77</v>
      </c>
      <c r="V12" s="19" t="s">
        <v>78</v>
      </c>
    </row>
    <row r="13" spans="1:22" x14ac:dyDescent="0.3">
      <c r="A13" s="42"/>
      <c r="B13" s="29"/>
      <c r="C13" s="5">
        <v>0</v>
      </c>
      <c r="D13">
        <v>0</v>
      </c>
      <c r="E13" s="21">
        <v>1</v>
      </c>
      <c r="F13">
        <v>0</v>
      </c>
      <c r="G13">
        <v>0</v>
      </c>
      <c r="H13">
        <v>0</v>
      </c>
      <c r="I13">
        <v>0</v>
      </c>
      <c r="J13" s="21">
        <v>0</v>
      </c>
      <c r="K13">
        <v>0</v>
      </c>
      <c r="L13" s="6">
        <v>0</v>
      </c>
      <c r="M13" s="21">
        <v>1</v>
      </c>
      <c r="N13">
        <v>0</v>
      </c>
      <c r="O13">
        <v>1</v>
      </c>
      <c r="P13">
        <v>0</v>
      </c>
      <c r="Q13" s="6">
        <v>0</v>
      </c>
      <c r="R13" s="5">
        <v>0</v>
      </c>
      <c r="S13" s="6">
        <v>0</v>
      </c>
      <c r="T13" s="22" t="s">
        <v>81</v>
      </c>
      <c r="U13" s="21" t="s">
        <v>82</v>
      </c>
      <c r="V13" s="19" t="s">
        <v>83</v>
      </c>
    </row>
    <row r="14" spans="1:22" x14ac:dyDescent="0.3">
      <c r="A14" s="42"/>
      <c r="B14" s="29"/>
      <c r="C14" s="22">
        <v>1</v>
      </c>
      <c r="D14" s="21">
        <v>1</v>
      </c>
      <c r="E14" s="21">
        <v>1</v>
      </c>
      <c r="F14" s="21">
        <v>1</v>
      </c>
      <c r="G14">
        <v>0</v>
      </c>
      <c r="H14" s="21">
        <v>1</v>
      </c>
      <c r="I14" s="21">
        <v>1</v>
      </c>
      <c r="J14" s="21">
        <v>1</v>
      </c>
      <c r="K14">
        <v>0</v>
      </c>
      <c r="L14" s="6">
        <v>0</v>
      </c>
      <c r="M14" s="5">
        <v>0</v>
      </c>
      <c r="N14">
        <v>0</v>
      </c>
      <c r="O14" s="21">
        <v>1</v>
      </c>
      <c r="P14">
        <v>0</v>
      </c>
      <c r="Q14" s="6">
        <v>0</v>
      </c>
      <c r="R14" s="5">
        <v>0</v>
      </c>
      <c r="S14" s="6">
        <v>0</v>
      </c>
      <c r="T14" s="22" t="s">
        <v>87</v>
      </c>
      <c r="U14" s="21" t="s">
        <v>88</v>
      </c>
      <c r="V14" s="19" t="s">
        <v>89</v>
      </c>
    </row>
    <row r="15" spans="1:22" x14ac:dyDescent="0.3">
      <c r="A15" s="42"/>
      <c r="B15" s="29"/>
      <c r="C15" s="7">
        <v>0</v>
      </c>
      <c r="D15" s="8">
        <v>0</v>
      </c>
      <c r="E15" s="8">
        <v>1</v>
      </c>
      <c r="F15" s="8">
        <v>0</v>
      </c>
      <c r="G15" s="8">
        <v>0</v>
      </c>
      <c r="H15" s="8">
        <v>1</v>
      </c>
      <c r="I15" s="8">
        <v>1</v>
      </c>
      <c r="J15" s="8">
        <v>0</v>
      </c>
      <c r="K15" s="8">
        <v>0</v>
      </c>
      <c r="L15" s="9">
        <v>0</v>
      </c>
      <c r="M15" s="7">
        <v>0</v>
      </c>
      <c r="N15" s="8">
        <v>0</v>
      </c>
      <c r="O15" s="8">
        <v>1</v>
      </c>
      <c r="P15" s="8">
        <v>0</v>
      </c>
      <c r="Q15" s="9">
        <v>0</v>
      </c>
      <c r="R15" s="7">
        <v>0</v>
      </c>
      <c r="S15" s="9">
        <v>1</v>
      </c>
      <c r="T15" s="7" t="s">
        <v>92</v>
      </c>
      <c r="U15" s="8" t="s">
        <v>93</v>
      </c>
      <c r="V15" s="9" t="s">
        <v>94</v>
      </c>
    </row>
    <row r="16" spans="1:22" x14ac:dyDescent="0.3">
      <c r="B16" s="29"/>
      <c r="C16" s="7">
        <v>1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9">
        <v>0</v>
      </c>
      <c r="M16" s="7">
        <v>0</v>
      </c>
      <c r="N16" s="8">
        <v>0</v>
      </c>
      <c r="O16" s="8">
        <v>1</v>
      </c>
      <c r="P16" s="8">
        <v>0</v>
      </c>
      <c r="Q16" s="9">
        <v>0</v>
      </c>
      <c r="R16" s="7">
        <v>0</v>
      </c>
      <c r="S16" s="9">
        <v>1</v>
      </c>
      <c r="T16" s="7" t="s">
        <v>97</v>
      </c>
      <c r="U16" s="8" t="s">
        <v>98</v>
      </c>
      <c r="V16" s="9" t="s">
        <v>99</v>
      </c>
    </row>
    <row r="17" spans="2:22" x14ac:dyDescent="0.3">
      <c r="B17" s="29"/>
      <c r="C17" s="7">
        <v>0</v>
      </c>
      <c r="D17" s="8">
        <v>0</v>
      </c>
      <c r="E17" s="8">
        <v>1</v>
      </c>
      <c r="F17" s="8">
        <v>1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9">
        <v>0</v>
      </c>
      <c r="M17" s="7">
        <v>1</v>
      </c>
      <c r="N17" s="8">
        <v>0</v>
      </c>
      <c r="O17" s="8">
        <v>1</v>
      </c>
      <c r="P17" s="8">
        <v>0</v>
      </c>
      <c r="Q17" s="9">
        <v>1</v>
      </c>
      <c r="R17" s="7">
        <v>0</v>
      </c>
      <c r="S17" s="9">
        <v>1</v>
      </c>
      <c r="T17" s="7" t="s">
        <v>103</v>
      </c>
      <c r="U17" s="8" t="s">
        <v>104</v>
      </c>
      <c r="V17" s="9" t="s">
        <v>105</v>
      </c>
    </row>
    <row r="18" spans="2:22" x14ac:dyDescent="0.3">
      <c r="B18" s="29"/>
      <c r="C18" s="7">
        <v>1</v>
      </c>
      <c r="D18" s="8">
        <v>0</v>
      </c>
      <c r="E18" s="8">
        <v>1</v>
      </c>
      <c r="F18" s="8">
        <v>1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9">
        <v>1</v>
      </c>
      <c r="M18" s="7">
        <v>0</v>
      </c>
      <c r="N18" s="8">
        <v>0</v>
      </c>
      <c r="O18" s="8">
        <v>0</v>
      </c>
      <c r="P18" s="8">
        <v>0</v>
      </c>
      <c r="Q18" s="9">
        <v>0</v>
      </c>
      <c r="R18" s="7">
        <v>0</v>
      </c>
      <c r="S18" s="9">
        <v>1</v>
      </c>
      <c r="T18" s="7" t="s">
        <v>108</v>
      </c>
      <c r="U18" s="8" t="s">
        <v>109</v>
      </c>
      <c r="V18" s="9" t="s">
        <v>110</v>
      </c>
    </row>
    <row r="19" spans="2:22" x14ac:dyDescent="0.3">
      <c r="B19" s="29"/>
      <c r="C19" s="22">
        <v>1</v>
      </c>
      <c r="D19">
        <v>0</v>
      </c>
      <c r="E19" s="21">
        <v>1</v>
      </c>
      <c r="F19">
        <v>0</v>
      </c>
      <c r="G19">
        <v>0</v>
      </c>
      <c r="H19">
        <v>0</v>
      </c>
      <c r="I19">
        <v>0</v>
      </c>
      <c r="J19" s="21">
        <v>0</v>
      </c>
      <c r="K19">
        <v>0</v>
      </c>
      <c r="L19" s="6">
        <v>0</v>
      </c>
      <c r="M19" s="5">
        <v>0</v>
      </c>
      <c r="N19" s="21">
        <v>0</v>
      </c>
      <c r="O19" s="21">
        <v>1</v>
      </c>
      <c r="P19">
        <v>0</v>
      </c>
      <c r="Q19" s="19">
        <v>1</v>
      </c>
      <c r="R19" s="5">
        <v>0</v>
      </c>
      <c r="S19" s="6">
        <v>0</v>
      </c>
      <c r="T19" s="22" t="s">
        <v>112</v>
      </c>
      <c r="U19" s="21" t="s">
        <v>113</v>
      </c>
      <c r="V19" s="19" t="s">
        <v>114</v>
      </c>
    </row>
    <row r="20" spans="2:22" x14ac:dyDescent="0.3">
      <c r="B20" s="29"/>
      <c r="C20" s="5">
        <v>0</v>
      </c>
      <c r="D20">
        <v>0</v>
      </c>
      <c r="E20" s="21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6">
        <v>0</v>
      </c>
      <c r="M20" s="5">
        <v>0</v>
      </c>
      <c r="N20" s="21">
        <v>0</v>
      </c>
      <c r="O20" s="21">
        <v>1</v>
      </c>
      <c r="P20">
        <v>0</v>
      </c>
      <c r="Q20" s="6">
        <v>0</v>
      </c>
      <c r="R20" s="5">
        <v>0</v>
      </c>
      <c r="S20" s="6">
        <v>0</v>
      </c>
      <c r="T20" s="22" t="s">
        <v>116</v>
      </c>
      <c r="U20" s="21" t="s">
        <v>117</v>
      </c>
      <c r="V20" s="19" t="s">
        <v>118</v>
      </c>
    </row>
    <row r="21" spans="2:22" x14ac:dyDescent="0.3">
      <c r="B21" s="29"/>
      <c r="C21" s="22">
        <v>1</v>
      </c>
      <c r="D21" s="21">
        <v>1</v>
      </c>
      <c r="E21" s="21">
        <v>1</v>
      </c>
      <c r="F21">
        <v>0</v>
      </c>
      <c r="G21">
        <v>0</v>
      </c>
      <c r="H21" s="21">
        <v>1</v>
      </c>
      <c r="I21" s="21">
        <v>1</v>
      </c>
      <c r="J21" s="21">
        <v>1</v>
      </c>
      <c r="K21">
        <v>0</v>
      </c>
      <c r="L21" s="6">
        <v>0</v>
      </c>
      <c r="M21" s="5">
        <v>0</v>
      </c>
      <c r="N21" s="21">
        <v>1</v>
      </c>
      <c r="O21">
        <v>1</v>
      </c>
      <c r="P21">
        <v>0</v>
      </c>
      <c r="Q21" s="6">
        <v>0</v>
      </c>
      <c r="R21" s="5">
        <v>0</v>
      </c>
      <c r="S21" s="6">
        <v>0</v>
      </c>
      <c r="T21" s="22" t="s">
        <v>122</v>
      </c>
      <c r="U21" s="21" t="s">
        <v>123</v>
      </c>
      <c r="V21" s="19" t="s">
        <v>124</v>
      </c>
    </row>
    <row r="22" spans="2:22" x14ac:dyDescent="0.3">
      <c r="B22" s="29"/>
      <c r="C22" s="7">
        <v>0</v>
      </c>
      <c r="D22" s="8">
        <v>1</v>
      </c>
      <c r="E22" s="8">
        <v>1</v>
      </c>
      <c r="F22" s="8">
        <v>1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9">
        <v>0</v>
      </c>
      <c r="M22" s="7">
        <v>1</v>
      </c>
      <c r="N22" s="8">
        <v>1</v>
      </c>
      <c r="O22" s="8">
        <v>0</v>
      </c>
      <c r="P22" s="8">
        <v>0</v>
      </c>
      <c r="Q22" s="9">
        <v>0</v>
      </c>
      <c r="R22" s="7">
        <v>0</v>
      </c>
      <c r="S22" s="9">
        <v>1</v>
      </c>
      <c r="T22" s="7" t="s">
        <v>27</v>
      </c>
      <c r="U22" s="8" t="s">
        <v>129</v>
      </c>
      <c r="V22" s="9" t="s">
        <v>130</v>
      </c>
    </row>
    <row r="23" spans="2:22" x14ac:dyDescent="0.3">
      <c r="B23" s="29"/>
      <c r="C23" s="7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1</v>
      </c>
      <c r="J23" s="8">
        <v>0</v>
      </c>
      <c r="K23" s="8">
        <v>0</v>
      </c>
      <c r="L23" s="9">
        <v>0</v>
      </c>
      <c r="M23" s="7">
        <v>1</v>
      </c>
      <c r="N23" s="8">
        <v>0</v>
      </c>
      <c r="O23" s="8">
        <v>0</v>
      </c>
      <c r="P23" s="8">
        <v>0</v>
      </c>
      <c r="Q23" s="9">
        <v>0</v>
      </c>
      <c r="R23" s="7">
        <v>0</v>
      </c>
      <c r="S23" s="9">
        <v>1</v>
      </c>
      <c r="T23" s="7" t="s">
        <v>133</v>
      </c>
      <c r="U23" s="8" t="s">
        <v>134</v>
      </c>
      <c r="V23" s="9" t="s">
        <v>135</v>
      </c>
    </row>
    <row r="24" spans="2:22" x14ac:dyDescent="0.3">
      <c r="B24" s="29"/>
      <c r="C24" s="7">
        <v>0</v>
      </c>
      <c r="D24" s="8">
        <v>0</v>
      </c>
      <c r="E24" s="8">
        <v>0</v>
      </c>
      <c r="F24" s="8">
        <v>0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9">
        <v>0</v>
      </c>
      <c r="M24" s="7">
        <v>1</v>
      </c>
      <c r="N24" s="8">
        <v>0</v>
      </c>
      <c r="O24" s="8">
        <v>0</v>
      </c>
      <c r="P24" s="8">
        <v>0</v>
      </c>
      <c r="Q24" s="9">
        <v>0</v>
      </c>
      <c r="R24" s="7">
        <v>0</v>
      </c>
      <c r="S24" s="9">
        <v>1</v>
      </c>
      <c r="T24" s="7" t="s">
        <v>139</v>
      </c>
      <c r="U24" s="8" t="s">
        <v>140</v>
      </c>
      <c r="V24" s="9" t="s">
        <v>141</v>
      </c>
    </row>
    <row r="25" spans="2:22" x14ac:dyDescent="0.3">
      <c r="B25" s="29"/>
      <c r="C25" s="7">
        <v>1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1</v>
      </c>
      <c r="J25" s="21">
        <v>0</v>
      </c>
      <c r="K25" s="8">
        <v>0</v>
      </c>
      <c r="L25" s="9">
        <v>0</v>
      </c>
      <c r="M25" s="7">
        <v>1</v>
      </c>
      <c r="N25" s="8">
        <v>0</v>
      </c>
      <c r="O25" s="8">
        <v>0</v>
      </c>
      <c r="P25" s="8">
        <v>0</v>
      </c>
      <c r="Q25" s="9">
        <v>0</v>
      </c>
      <c r="R25" s="7">
        <v>0</v>
      </c>
      <c r="S25" s="9">
        <v>1</v>
      </c>
      <c r="T25" s="7" t="s">
        <v>112</v>
      </c>
      <c r="U25" s="8" t="s">
        <v>144</v>
      </c>
      <c r="V25" s="9" t="s">
        <v>145</v>
      </c>
    </row>
    <row r="26" spans="2:22" x14ac:dyDescent="0.3">
      <c r="B26" s="29"/>
      <c r="C26" s="22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 s="21">
        <v>0</v>
      </c>
      <c r="K26">
        <v>0</v>
      </c>
      <c r="L26" s="6">
        <v>0</v>
      </c>
      <c r="M26" s="22">
        <v>1</v>
      </c>
      <c r="N26">
        <v>0</v>
      </c>
      <c r="O26" s="21">
        <v>1</v>
      </c>
      <c r="P26">
        <v>0</v>
      </c>
      <c r="Q26" s="19">
        <v>1</v>
      </c>
      <c r="R26" s="5">
        <v>0</v>
      </c>
      <c r="S26" s="6">
        <v>0</v>
      </c>
      <c r="T26" s="22" t="s">
        <v>147</v>
      </c>
      <c r="U26" s="21" t="s">
        <v>148</v>
      </c>
      <c r="V26" s="19" t="s">
        <v>149</v>
      </c>
    </row>
    <row r="27" spans="2:22" x14ac:dyDescent="0.3">
      <c r="B27" s="29"/>
      <c r="C27" s="7">
        <v>1</v>
      </c>
      <c r="D27" s="8">
        <v>1</v>
      </c>
      <c r="E27" s="8">
        <v>0</v>
      </c>
      <c r="F27" s="8">
        <v>1</v>
      </c>
      <c r="G27" s="8">
        <v>0</v>
      </c>
      <c r="H27" s="8">
        <v>0</v>
      </c>
      <c r="I27" s="8">
        <v>1</v>
      </c>
      <c r="J27" s="21">
        <v>1</v>
      </c>
      <c r="K27" s="8">
        <v>0</v>
      </c>
      <c r="L27" s="9">
        <v>0</v>
      </c>
      <c r="M27" s="7">
        <v>1</v>
      </c>
      <c r="N27" s="8">
        <v>0</v>
      </c>
      <c r="O27" s="8">
        <v>0</v>
      </c>
      <c r="P27" s="8">
        <v>1</v>
      </c>
      <c r="Q27" s="9">
        <v>0</v>
      </c>
      <c r="R27" s="7">
        <v>0</v>
      </c>
      <c r="S27" s="9">
        <v>1</v>
      </c>
      <c r="T27" s="7" t="s">
        <v>153</v>
      </c>
      <c r="U27" s="8" t="s">
        <v>154</v>
      </c>
      <c r="V27" s="9" t="s">
        <v>155</v>
      </c>
    </row>
    <row r="28" spans="2:22" x14ac:dyDescent="0.3">
      <c r="B28" s="29"/>
      <c r="C28" s="22">
        <v>1</v>
      </c>
      <c r="D28" s="21">
        <v>1</v>
      </c>
      <c r="E28" s="21">
        <v>1</v>
      </c>
      <c r="F28">
        <v>0</v>
      </c>
      <c r="G28">
        <v>0</v>
      </c>
      <c r="H28">
        <v>0</v>
      </c>
      <c r="I28">
        <v>0</v>
      </c>
      <c r="J28" s="21">
        <v>0</v>
      </c>
      <c r="K28">
        <v>0</v>
      </c>
      <c r="L28" s="6">
        <v>0</v>
      </c>
      <c r="M28" s="22">
        <v>1</v>
      </c>
      <c r="N28">
        <v>0</v>
      </c>
      <c r="O28">
        <v>0</v>
      </c>
      <c r="P28">
        <v>0</v>
      </c>
      <c r="Q28" s="6">
        <v>0</v>
      </c>
      <c r="R28" s="5">
        <v>0</v>
      </c>
      <c r="S28" s="6">
        <v>0</v>
      </c>
      <c r="T28" s="22" t="s">
        <v>159</v>
      </c>
      <c r="U28" s="21" t="s">
        <v>160</v>
      </c>
      <c r="V28" s="19" t="s">
        <v>161</v>
      </c>
    </row>
    <row r="29" spans="2:22" x14ac:dyDescent="0.3">
      <c r="B29" s="29"/>
      <c r="C29" s="22">
        <v>1</v>
      </c>
      <c r="D29">
        <v>0</v>
      </c>
      <c r="E29" s="21">
        <v>1</v>
      </c>
      <c r="F29">
        <v>0</v>
      </c>
      <c r="G29">
        <v>0</v>
      </c>
      <c r="H29">
        <v>0</v>
      </c>
      <c r="I29">
        <v>0</v>
      </c>
      <c r="J29" s="21">
        <v>0</v>
      </c>
      <c r="K29">
        <v>0</v>
      </c>
      <c r="L29" s="6">
        <v>0</v>
      </c>
      <c r="M29" s="22">
        <v>1</v>
      </c>
      <c r="N29">
        <v>0</v>
      </c>
      <c r="O29">
        <v>0</v>
      </c>
      <c r="P29">
        <v>0</v>
      </c>
      <c r="Q29" s="6">
        <v>0</v>
      </c>
      <c r="R29" s="5">
        <v>0</v>
      </c>
      <c r="S29" s="6">
        <v>0</v>
      </c>
      <c r="T29" s="22" t="s">
        <v>164</v>
      </c>
      <c r="U29" s="21" t="s">
        <v>165</v>
      </c>
      <c r="V29" s="19" t="s">
        <v>166</v>
      </c>
    </row>
    <row r="30" spans="2:22" x14ac:dyDescent="0.3">
      <c r="B30" s="29"/>
      <c r="C30" s="5">
        <v>0</v>
      </c>
      <c r="D30" s="21">
        <v>1</v>
      </c>
      <c r="E30">
        <v>0</v>
      </c>
      <c r="F30" s="21">
        <v>1</v>
      </c>
      <c r="G30">
        <v>0</v>
      </c>
      <c r="H30" s="21">
        <v>1</v>
      </c>
      <c r="I30" s="21">
        <v>1</v>
      </c>
      <c r="J30" s="21">
        <v>1</v>
      </c>
      <c r="K30">
        <v>0</v>
      </c>
      <c r="L30" s="6">
        <v>0</v>
      </c>
      <c r="M30" s="22">
        <v>1</v>
      </c>
      <c r="N30">
        <v>0</v>
      </c>
      <c r="O30">
        <v>0</v>
      </c>
      <c r="P30">
        <v>0</v>
      </c>
      <c r="Q30" s="6">
        <v>0</v>
      </c>
      <c r="R30" s="5">
        <v>0</v>
      </c>
      <c r="S30" s="6">
        <v>0</v>
      </c>
      <c r="T30" s="22" t="s">
        <v>171</v>
      </c>
      <c r="U30" s="21" t="s">
        <v>172</v>
      </c>
      <c r="V30" s="19" t="s">
        <v>173</v>
      </c>
    </row>
    <row r="31" spans="2:22" x14ac:dyDescent="0.3">
      <c r="B31" s="29"/>
      <c r="C31" s="5">
        <v>0</v>
      </c>
      <c r="D31">
        <v>0</v>
      </c>
      <c r="E31">
        <v>0</v>
      </c>
      <c r="F31">
        <v>0</v>
      </c>
      <c r="G31" s="21">
        <v>1</v>
      </c>
      <c r="H31" s="21">
        <v>1</v>
      </c>
      <c r="I31">
        <v>0</v>
      </c>
      <c r="J31" s="21">
        <v>1</v>
      </c>
      <c r="K31">
        <v>0</v>
      </c>
      <c r="L31" s="6">
        <v>0</v>
      </c>
      <c r="M31" s="22">
        <v>1</v>
      </c>
      <c r="N31">
        <v>0</v>
      </c>
      <c r="O31">
        <v>0</v>
      </c>
      <c r="P31">
        <v>0</v>
      </c>
      <c r="Q31" s="6">
        <v>0</v>
      </c>
      <c r="R31" s="5">
        <v>0</v>
      </c>
      <c r="S31" s="6">
        <v>0</v>
      </c>
      <c r="T31" s="22" t="s">
        <v>176</v>
      </c>
      <c r="U31" s="21" t="s">
        <v>177</v>
      </c>
      <c r="V31" s="19" t="s">
        <v>178</v>
      </c>
    </row>
    <row r="32" spans="2:22" x14ac:dyDescent="0.3">
      <c r="B32" s="29"/>
      <c r="C32" s="22">
        <v>1</v>
      </c>
      <c r="D32">
        <v>0</v>
      </c>
      <c r="E32">
        <v>0</v>
      </c>
      <c r="F32" s="21">
        <v>1</v>
      </c>
      <c r="G32">
        <v>0</v>
      </c>
      <c r="H32">
        <v>0</v>
      </c>
      <c r="I32" s="21">
        <v>1</v>
      </c>
      <c r="J32" s="21">
        <v>0</v>
      </c>
      <c r="K32">
        <v>0</v>
      </c>
      <c r="L32" s="6">
        <v>0</v>
      </c>
      <c r="M32" s="22">
        <v>1</v>
      </c>
      <c r="N32">
        <v>0</v>
      </c>
      <c r="O32" s="21">
        <v>1</v>
      </c>
      <c r="P32">
        <v>0</v>
      </c>
      <c r="Q32" s="19">
        <v>1</v>
      </c>
      <c r="R32" s="5">
        <v>0</v>
      </c>
      <c r="S32" s="6">
        <v>0</v>
      </c>
      <c r="T32" s="22" t="s">
        <v>103</v>
      </c>
      <c r="U32" s="21" t="s">
        <v>182</v>
      </c>
      <c r="V32" s="19" t="s">
        <v>183</v>
      </c>
    </row>
    <row r="33" spans="2:22" x14ac:dyDescent="0.3">
      <c r="B33" s="29"/>
      <c r="C33" s="5">
        <v>0</v>
      </c>
      <c r="D33">
        <v>0</v>
      </c>
      <c r="E33" s="21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 s="6">
        <v>0</v>
      </c>
      <c r="M33" s="22">
        <v>1</v>
      </c>
      <c r="N33">
        <v>0</v>
      </c>
      <c r="O33">
        <v>0</v>
      </c>
      <c r="P33" s="21">
        <v>0</v>
      </c>
      <c r="Q33" s="6">
        <v>0</v>
      </c>
      <c r="R33" s="5">
        <v>0</v>
      </c>
      <c r="S33" s="6">
        <v>0</v>
      </c>
      <c r="T33" s="22" t="s">
        <v>186</v>
      </c>
      <c r="U33" s="21" t="s">
        <v>187</v>
      </c>
      <c r="V33" s="19" t="s">
        <v>188</v>
      </c>
    </row>
    <row r="34" spans="2:22" x14ac:dyDescent="0.3">
      <c r="B34" s="29"/>
      <c r="C34" s="5">
        <v>0</v>
      </c>
      <c r="D34">
        <v>0</v>
      </c>
      <c r="E34" s="21">
        <v>1</v>
      </c>
      <c r="F34" s="21">
        <v>1</v>
      </c>
      <c r="G34">
        <v>0</v>
      </c>
      <c r="H34">
        <v>0</v>
      </c>
      <c r="I34" s="21">
        <v>1</v>
      </c>
      <c r="J34" s="21">
        <v>1</v>
      </c>
      <c r="K34">
        <v>0</v>
      </c>
      <c r="L34" s="6">
        <v>0</v>
      </c>
      <c r="M34" s="22">
        <v>1</v>
      </c>
      <c r="N34">
        <v>0</v>
      </c>
      <c r="O34">
        <v>0</v>
      </c>
      <c r="P34">
        <v>0</v>
      </c>
      <c r="Q34" s="6">
        <v>0</v>
      </c>
      <c r="R34" s="5">
        <v>0</v>
      </c>
      <c r="S34" s="6">
        <v>0</v>
      </c>
      <c r="T34" s="22" t="s">
        <v>191</v>
      </c>
      <c r="U34" s="21" t="s">
        <v>192</v>
      </c>
      <c r="V34" s="19" t="s">
        <v>193</v>
      </c>
    </row>
    <row r="35" spans="2:22" x14ac:dyDescent="0.3">
      <c r="B35" s="29"/>
      <c r="C35" s="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21">
        <v>1</v>
      </c>
      <c r="K35">
        <v>0</v>
      </c>
      <c r="L35" s="6">
        <v>0</v>
      </c>
      <c r="M35" s="22">
        <v>1</v>
      </c>
      <c r="N35">
        <v>0</v>
      </c>
      <c r="O35">
        <v>0</v>
      </c>
      <c r="P35">
        <v>0</v>
      </c>
      <c r="Q35" s="6">
        <v>0</v>
      </c>
      <c r="R35" s="5">
        <v>0</v>
      </c>
      <c r="S35" s="6">
        <v>0</v>
      </c>
      <c r="T35" s="22" t="s">
        <v>196</v>
      </c>
      <c r="U35" s="21" t="s">
        <v>197</v>
      </c>
      <c r="V35" s="19" t="s">
        <v>198</v>
      </c>
    </row>
    <row r="36" spans="2:22" x14ac:dyDescent="0.3">
      <c r="B36" s="29"/>
      <c r="C36" s="5">
        <v>0</v>
      </c>
      <c r="D36">
        <v>0</v>
      </c>
      <c r="E36" s="21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 s="6">
        <v>0</v>
      </c>
      <c r="M36" s="5">
        <v>0</v>
      </c>
      <c r="N36" s="21">
        <v>1</v>
      </c>
      <c r="O36">
        <v>0</v>
      </c>
      <c r="P36" s="21">
        <v>1</v>
      </c>
      <c r="Q36" s="6">
        <v>0</v>
      </c>
      <c r="R36" s="5">
        <v>0</v>
      </c>
      <c r="S36" s="6">
        <v>0</v>
      </c>
      <c r="T36" s="22" t="s">
        <v>206</v>
      </c>
      <c r="U36" s="21" t="s">
        <v>207</v>
      </c>
      <c r="V36" s="19" t="s">
        <v>208</v>
      </c>
    </row>
    <row r="37" spans="2:22" x14ac:dyDescent="0.3">
      <c r="B37" s="29"/>
      <c r="C37" s="7">
        <v>1</v>
      </c>
      <c r="D37" s="8">
        <v>1</v>
      </c>
      <c r="E37" s="8">
        <v>0</v>
      </c>
      <c r="F37" s="8">
        <v>1</v>
      </c>
      <c r="G37" s="8">
        <v>0</v>
      </c>
      <c r="H37" s="8">
        <v>0</v>
      </c>
      <c r="I37" s="8">
        <v>0</v>
      </c>
      <c r="J37" s="21">
        <v>0</v>
      </c>
      <c r="K37" s="8">
        <v>0</v>
      </c>
      <c r="L37" s="9">
        <v>0</v>
      </c>
      <c r="M37" s="7">
        <v>0</v>
      </c>
      <c r="N37" s="8">
        <v>0</v>
      </c>
      <c r="O37" s="8">
        <v>0</v>
      </c>
      <c r="P37" s="8">
        <v>1</v>
      </c>
      <c r="Q37" s="9">
        <v>0</v>
      </c>
      <c r="R37" s="7">
        <v>0</v>
      </c>
      <c r="S37" s="9">
        <v>1</v>
      </c>
      <c r="T37" s="7" t="s">
        <v>211</v>
      </c>
      <c r="U37" s="8" t="s">
        <v>212</v>
      </c>
      <c r="V37" s="9" t="s">
        <v>213</v>
      </c>
    </row>
    <row r="38" spans="2:22" x14ac:dyDescent="0.3">
      <c r="B38" s="29"/>
      <c r="C38" s="7">
        <v>1</v>
      </c>
      <c r="D38" s="8">
        <v>1</v>
      </c>
      <c r="E38" s="8">
        <v>1</v>
      </c>
      <c r="F38" s="8">
        <v>0</v>
      </c>
      <c r="G38" s="8">
        <v>1</v>
      </c>
      <c r="H38" s="8">
        <v>0</v>
      </c>
      <c r="I38" s="8">
        <v>0</v>
      </c>
      <c r="J38" s="21">
        <v>1</v>
      </c>
      <c r="K38" s="8">
        <v>0</v>
      </c>
      <c r="L38" s="9">
        <v>0</v>
      </c>
      <c r="M38" s="7">
        <v>0</v>
      </c>
      <c r="N38" s="8">
        <v>0</v>
      </c>
      <c r="O38" s="8">
        <v>0</v>
      </c>
      <c r="P38" s="8">
        <v>1</v>
      </c>
      <c r="Q38" s="9">
        <v>0</v>
      </c>
      <c r="R38" s="7">
        <v>0</v>
      </c>
      <c r="S38" s="9">
        <v>1</v>
      </c>
      <c r="T38" s="7" t="s">
        <v>216</v>
      </c>
      <c r="U38" s="8" t="s">
        <v>217</v>
      </c>
      <c r="V38" s="9" t="s">
        <v>218</v>
      </c>
    </row>
    <row r="39" spans="2:22" x14ac:dyDescent="0.3">
      <c r="B39" s="29"/>
      <c r="C39" s="16">
        <v>1</v>
      </c>
      <c r="D39" s="18">
        <v>1</v>
      </c>
      <c r="E39" s="18">
        <v>1</v>
      </c>
      <c r="F39" s="18">
        <v>1</v>
      </c>
      <c r="G39" s="18">
        <v>1</v>
      </c>
      <c r="H39" s="18">
        <v>0</v>
      </c>
      <c r="I39" s="18">
        <v>0</v>
      </c>
      <c r="J39" s="21">
        <v>0</v>
      </c>
      <c r="K39" s="8">
        <v>0</v>
      </c>
      <c r="L39" s="9">
        <v>0</v>
      </c>
      <c r="M39" s="16">
        <v>1</v>
      </c>
      <c r="N39" s="8">
        <v>0</v>
      </c>
      <c r="O39" s="8">
        <v>0</v>
      </c>
      <c r="P39" s="18">
        <v>1</v>
      </c>
      <c r="Q39" s="9">
        <v>0</v>
      </c>
      <c r="R39" s="16">
        <v>1</v>
      </c>
      <c r="S39" s="9">
        <v>0</v>
      </c>
      <c r="T39" s="16" t="s">
        <v>221</v>
      </c>
      <c r="U39" s="18" t="s">
        <v>222</v>
      </c>
      <c r="V39" s="17" t="s">
        <v>223</v>
      </c>
    </row>
    <row r="40" spans="2:22" x14ac:dyDescent="0.3">
      <c r="B40" s="29"/>
      <c r="C40" s="5">
        <v>0</v>
      </c>
      <c r="D40">
        <v>0</v>
      </c>
      <c r="E40" s="21">
        <v>1</v>
      </c>
      <c r="F40">
        <v>0</v>
      </c>
      <c r="G40" s="21">
        <v>1</v>
      </c>
      <c r="H40">
        <v>0</v>
      </c>
      <c r="I40" s="21">
        <v>1</v>
      </c>
      <c r="J40" s="21">
        <v>0</v>
      </c>
      <c r="K40">
        <v>0</v>
      </c>
      <c r="L40" s="6">
        <v>1</v>
      </c>
      <c r="M40" s="5">
        <v>0</v>
      </c>
      <c r="N40">
        <v>0</v>
      </c>
      <c r="O40">
        <v>0</v>
      </c>
      <c r="P40">
        <v>0</v>
      </c>
      <c r="Q40" s="6">
        <v>0</v>
      </c>
      <c r="R40" s="5">
        <v>0</v>
      </c>
      <c r="S40" s="6">
        <v>0</v>
      </c>
      <c r="T40" s="22" t="s">
        <v>227</v>
      </c>
      <c r="U40" s="21" t="s">
        <v>228</v>
      </c>
      <c r="V40" s="19" t="s">
        <v>229</v>
      </c>
    </row>
    <row r="41" spans="2:22" x14ac:dyDescent="0.3">
      <c r="B41" s="29"/>
      <c r="C41" s="16">
        <v>1</v>
      </c>
      <c r="D41" s="18">
        <v>1</v>
      </c>
      <c r="E41" s="8">
        <v>0</v>
      </c>
      <c r="F41" s="8">
        <v>0</v>
      </c>
      <c r="G41" s="18">
        <v>1</v>
      </c>
      <c r="H41" s="8">
        <v>0</v>
      </c>
      <c r="I41" s="8">
        <v>0</v>
      </c>
      <c r="J41" s="21">
        <v>1</v>
      </c>
      <c r="K41" s="8">
        <v>0</v>
      </c>
      <c r="L41" s="9">
        <v>0</v>
      </c>
      <c r="M41" s="7">
        <v>0</v>
      </c>
      <c r="N41" s="8">
        <v>0</v>
      </c>
      <c r="O41" s="8">
        <v>0</v>
      </c>
      <c r="P41" s="18">
        <v>1</v>
      </c>
      <c r="Q41" s="9">
        <v>0</v>
      </c>
      <c r="R41" s="16">
        <v>1</v>
      </c>
      <c r="S41" s="9">
        <v>0</v>
      </c>
      <c r="T41" s="16" t="s">
        <v>232</v>
      </c>
      <c r="U41" s="18" t="s">
        <v>233</v>
      </c>
      <c r="V41" s="17" t="s">
        <v>234</v>
      </c>
    </row>
    <row r="42" spans="2:22" x14ac:dyDescent="0.3">
      <c r="B42" s="29"/>
      <c r="C42" s="7">
        <v>1</v>
      </c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9">
        <v>0</v>
      </c>
      <c r="M42" s="7">
        <v>0</v>
      </c>
      <c r="N42" s="8">
        <v>0</v>
      </c>
      <c r="O42" s="8">
        <v>0</v>
      </c>
      <c r="P42" s="8">
        <v>1</v>
      </c>
      <c r="Q42" s="9">
        <v>0</v>
      </c>
      <c r="R42" s="7">
        <v>0</v>
      </c>
      <c r="S42" s="9">
        <v>1</v>
      </c>
      <c r="T42" s="7" t="s">
        <v>237</v>
      </c>
      <c r="U42" s="8" t="s">
        <v>238</v>
      </c>
      <c r="V42" s="9" t="s">
        <v>239</v>
      </c>
    </row>
    <row r="43" spans="2:22" x14ac:dyDescent="0.3">
      <c r="B43" s="29"/>
      <c r="C43" s="5">
        <v>0</v>
      </c>
      <c r="D43" s="21">
        <v>1</v>
      </c>
      <c r="E43">
        <v>0</v>
      </c>
      <c r="F43" s="21">
        <v>1</v>
      </c>
      <c r="G43">
        <v>0</v>
      </c>
      <c r="H43" s="21">
        <v>1</v>
      </c>
      <c r="I43">
        <v>0</v>
      </c>
      <c r="J43" s="21">
        <v>1</v>
      </c>
      <c r="K43">
        <v>0</v>
      </c>
      <c r="L43" s="6">
        <v>0</v>
      </c>
      <c r="M43" s="22">
        <v>1</v>
      </c>
      <c r="N43" s="21">
        <v>1</v>
      </c>
      <c r="O43">
        <v>0</v>
      </c>
      <c r="P43" s="21">
        <v>1</v>
      </c>
      <c r="Q43" s="6">
        <v>0</v>
      </c>
      <c r="R43" s="5">
        <v>0</v>
      </c>
      <c r="S43" s="6">
        <v>0</v>
      </c>
      <c r="T43" s="22" t="s">
        <v>243</v>
      </c>
      <c r="U43" s="21" t="s">
        <v>244</v>
      </c>
      <c r="V43" s="19" t="s">
        <v>245</v>
      </c>
    </row>
    <row r="44" spans="2:22" x14ac:dyDescent="0.3">
      <c r="B44" s="29"/>
      <c r="C44" s="7">
        <v>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</v>
      </c>
      <c r="K44" s="8">
        <v>1</v>
      </c>
      <c r="L44" s="9">
        <v>0</v>
      </c>
      <c r="M44" s="7">
        <v>1</v>
      </c>
      <c r="N44" s="8">
        <v>0</v>
      </c>
      <c r="O44" s="8">
        <v>0</v>
      </c>
      <c r="P44" s="8">
        <v>1</v>
      </c>
      <c r="Q44" s="9">
        <v>0</v>
      </c>
      <c r="R44" s="7">
        <v>0</v>
      </c>
      <c r="S44" s="9">
        <v>1</v>
      </c>
      <c r="T44" s="7" t="s">
        <v>248</v>
      </c>
      <c r="U44" s="8" t="s">
        <v>249</v>
      </c>
      <c r="V44" s="9" t="s">
        <v>250</v>
      </c>
    </row>
    <row r="45" spans="2:22" x14ac:dyDescent="0.3">
      <c r="B45" s="29"/>
      <c r="C45" s="16">
        <v>1</v>
      </c>
      <c r="D45" s="18">
        <v>1</v>
      </c>
      <c r="E45" s="18">
        <v>1</v>
      </c>
      <c r="F45" s="18">
        <v>1</v>
      </c>
      <c r="G45" s="18">
        <v>1</v>
      </c>
      <c r="H45" s="18">
        <v>1</v>
      </c>
      <c r="I45" s="8">
        <v>1</v>
      </c>
      <c r="J45" s="21">
        <v>1</v>
      </c>
      <c r="K45" s="8">
        <v>0</v>
      </c>
      <c r="L45" s="9">
        <v>0</v>
      </c>
      <c r="M45" s="7">
        <v>0</v>
      </c>
      <c r="N45" s="8">
        <v>0</v>
      </c>
      <c r="O45" s="8">
        <v>0</v>
      </c>
      <c r="P45" s="18">
        <v>1</v>
      </c>
      <c r="Q45" s="9">
        <v>0</v>
      </c>
      <c r="R45" s="16">
        <v>1</v>
      </c>
      <c r="S45" s="9">
        <v>0</v>
      </c>
      <c r="T45" s="16" t="s">
        <v>252</v>
      </c>
      <c r="U45" s="18" t="s">
        <v>253</v>
      </c>
      <c r="V45" s="17" t="s">
        <v>254</v>
      </c>
    </row>
    <row r="46" spans="2:22" x14ac:dyDescent="0.3">
      <c r="B46" s="29"/>
      <c r="C46" s="22">
        <v>1</v>
      </c>
      <c r="D46" s="21">
        <v>1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 s="6">
        <v>0</v>
      </c>
      <c r="M46" s="5">
        <v>0</v>
      </c>
      <c r="N46">
        <v>0</v>
      </c>
      <c r="O46">
        <v>0</v>
      </c>
      <c r="P46" s="21">
        <v>1</v>
      </c>
      <c r="Q46" s="6">
        <v>0</v>
      </c>
      <c r="R46" s="5">
        <v>0</v>
      </c>
      <c r="S46" s="6">
        <v>0</v>
      </c>
      <c r="T46" s="22" t="s">
        <v>257</v>
      </c>
      <c r="U46" s="21" t="s">
        <v>258</v>
      </c>
      <c r="V46" s="19" t="s">
        <v>259</v>
      </c>
    </row>
    <row r="47" spans="2:22" ht="15" thickBot="1" x14ac:dyDescent="0.35">
      <c r="B47" s="29"/>
      <c r="C47" s="23">
        <v>1</v>
      </c>
      <c r="D47" s="20">
        <v>1</v>
      </c>
      <c r="E47" s="20">
        <v>1</v>
      </c>
      <c r="F47" s="11">
        <v>0</v>
      </c>
      <c r="G47" s="20">
        <v>1</v>
      </c>
      <c r="H47" s="20">
        <v>1</v>
      </c>
      <c r="I47" s="20">
        <v>1</v>
      </c>
      <c r="J47" s="20">
        <v>1</v>
      </c>
      <c r="K47" s="11">
        <v>0</v>
      </c>
      <c r="L47" s="12">
        <v>0</v>
      </c>
      <c r="M47" s="10">
        <v>0</v>
      </c>
      <c r="N47" s="11">
        <v>0</v>
      </c>
      <c r="O47" s="11">
        <v>0</v>
      </c>
      <c r="P47" s="20">
        <v>1</v>
      </c>
      <c r="Q47" s="12">
        <v>0</v>
      </c>
      <c r="R47" s="10">
        <v>0</v>
      </c>
      <c r="S47" s="12">
        <v>0</v>
      </c>
      <c r="T47" s="23" t="s">
        <v>27</v>
      </c>
      <c r="U47" s="20" t="s">
        <v>262</v>
      </c>
      <c r="V47" s="24" t="s">
        <v>263</v>
      </c>
    </row>
  </sheetData>
  <mergeCells count="1">
    <mergeCell ref="A5:A15"/>
  </mergeCells>
  <conditionalFormatting sqref="C2:S47">
    <cfRule type="cellIs" dxfId="19" priority="3" operator="equal">
      <formula>0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3513B-53DF-4812-BBC5-6C8AD485DBD6}">
  <dimension ref="A2:P39"/>
  <sheetViews>
    <sheetView tabSelected="1" workbookViewId="0">
      <selection activeCell="M43" sqref="M43"/>
    </sheetView>
  </sheetViews>
  <sheetFormatPr defaultRowHeight="14.4" x14ac:dyDescent="0.3"/>
  <cols>
    <col min="1" max="1" width="20.6640625" bestFit="1" customWidth="1"/>
    <col min="2" max="2" width="10.109375" bestFit="1" customWidth="1"/>
    <col min="3" max="3" width="14" bestFit="1" customWidth="1"/>
    <col min="4" max="4" width="12.5546875" bestFit="1" customWidth="1"/>
    <col min="5" max="5" width="12" bestFit="1" customWidth="1"/>
    <col min="6" max="6" width="20.6640625" bestFit="1" customWidth="1"/>
    <col min="7" max="7" width="7.109375" bestFit="1" customWidth="1"/>
    <col min="8" max="8" width="14" bestFit="1" customWidth="1"/>
    <col min="9" max="9" width="8.33203125" bestFit="1" customWidth="1"/>
    <col min="10" max="10" width="14.21875" bestFit="1" customWidth="1"/>
    <col min="11" max="11" width="15.44140625" bestFit="1" customWidth="1"/>
    <col min="12" max="12" width="13.109375" bestFit="1" customWidth="1"/>
    <col min="13" max="13" width="15.88671875" bestFit="1" customWidth="1"/>
    <col min="14" max="14" width="9.77734375" bestFit="1" customWidth="1"/>
    <col min="15" max="15" width="10.6640625" bestFit="1" customWidth="1"/>
    <col min="16" max="16" width="33.21875" bestFit="1" customWidth="1"/>
  </cols>
  <sheetData>
    <row r="2" spans="1:16" s="11" customFormat="1" ht="15" thickBot="1" x14ac:dyDescent="0.35">
      <c r="A2" s="11" t="s">
        <v>84</v>
      </c>
      <c r="B2" s="11" t="s">
        <v>264</v>
      </c>
      <c r="C2" s="11" t="s">
        <v>65</v>
      </c>
      <c r="D2" s="11" t="s">
        <v>25</v>
      </c>
      <c r="E2" s="11" t="s">
        <v>265</v>
      </c>
      <c r="F2" s="11" t="s">
        <v>138</v>
      </c>
      <c r="G2" s="11" t="s">
        <v>15</v>
      </c>
      <c r="H2" s="11" t="s">
        <v>266</v>
      </c>
      <c r="I2" s="11" t="s">
        <v>195</v>
      </c>
      <c r="J2" s="11" t="s">
        <v>268</v>
      </c>
      <c r="K2" s="11" t="s">
        <v>267</v>
      </c>
      <c r="L2" s="11" t="s">
        <v>269</v>
      </c>
      <c r="M2" s="11" t="s">
        <v>270</v>
      </c>
      <c r="N2" s="11" t="s">
        <v>5</v>
      </c>
      <c r="O2" s="11" t="s">
        <v>6</v>
      </c>
      <c r="P2" s="11" t="s">
        <v>7</v>
      </c>
    </row>
    <row r="3" spans="1:16" x14ac:dyDescent="0.3">
      <c r="A3">
        <v>1</v>
      </c>
      <c r="B3">
        <v>1</v>
      </c>
      <c r="C3">
        <v>1</v>
      </c>
      <c r="D3">
        <v>0</v>
      </c>
      <c r="E3">
        <v>0</v>
      </c>
      <c r="F3">
        <v>1</v>
      </c>
      <c r="G3">
        <v>1</v>
      </c>
      <c r="H3">
        <v>1</v>
      </c>
      <c r="I3">
        <v>1</v>
      </c>
      <c r="J3">
        <v>0</v>
      </c>
      <c r="K3">
        <v>0</v>
      </c>
      <c r="L3">
        <v>1</v>
      </c>
      <c r="M3">
        <v>0</v>
      </c>
      <c r="N3" s="35" t="s">
        <v>33</v>
      </c>
      <c r="O3" s="35" t="s">
        <v>34</v>
      </c>
      <c r="P3" s="35" t="s">
        <v>35</v>
      </c>
    </row>
    <row r="4" spans="1:16" x14ac:dyDescent="0.3">
      <c r="A4">
        <v>1</v>
      </c>
      <c r="B4">
        <v>1</v>
      </c>
      <c r="C4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 t="s">
        <v>61</v>
      </c>
      <c r="O4" t="s">
        <v>62</v>
      </c>
      <c r="P4" t="s">
        <v>63</v>
      </c>
    </row>
    <row r="5" spans="1:16" x14ac:dyDescent="0.3">
      <c r="A5">
        <v>1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t="s">
        <v>81</v>
      </c>
      <c r="O5" t="s">
        <v>82</v>
      </c>
      <c r="P5" t="s">
        <v>83</v>
      </c>
    </row>
    <row r="6" spans="1:16" x14ac:dyDescent="0.3">
      <c r="A6">
        <v>1</v>
      </c>
      <c r="B6">
        <v>0</v>
      </c>
      <c r="C6">
        <v>0</v>
      </c>
      <c r="D6">
        <v>1</v>
      </c>
      <c r="E6">
        <v>1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 s="8" t="s">
        <v>103</v>
      </c>
      <c r="O6" s="8" t="s">
        <v>104</v>
      </c>
      <c r="P6" s="8" t="s">
        <v>105</v>
      </c>
    </row>
    <row r="7" spans="1:16" x14ac:dyDescent="0.3">
      <c r="A7">
        <v>1</v>
      </c>
      <c r="B7">
        <v>0</v>
      </c>
      <c r="C7">
        <v>1</v>
      </c>
      <c r="D7">
        <v>1</v>
      </c>
      <c r="E7">
        <v>1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 s="8" t="s">
        <v>27</v>
      </c>
      <c r="O7" s="8" t="s">
        <v>129</v>
      </c>
      <c r="P7" s="8" t="s">
        <v>130</v>
      </c>
    </row>
    <row r="8" spans="1:16" x14ac:dyDescent="0.3">
      <c r="A8">
        <v>1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  <c r="M8">
        <v>1</v>
      </c>
      <c r="N8" s="8" t="s">
        <v>133</v>
      </c>
      <c r="O8" s="8" t="s">
        <v>134</v>
      </c>
      <c r="P8" s="8" t="s">
        <v>135</v>
      </c>
    </row>
    <row r="9" spans="1:16" x14ac:dyDescent="0.3">
      <c r="A9">
        <v>1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 s="8" t="s">
        <v>139</v>
      </c>
      <c r="O9" s="8" t="s">
        <v>140</v>
      </c>
      <c r="P9" s="8" t="s">
        <v>141</v>
      </c>
    </row>
    <row r="10" spans="1:16" x14ac:dyDescent="0.3">
      <c r="A10">
        <v>1</v>
      </c>
      <c r="B10">
        <v>1</v>
      </c>
      <c r="C10">
        <v>1</v>
      </c>
      <c r="D10">
        <v>0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1</v>
      </c>
      <c r="N10" s="8" t="s">
        <v>112</v>
      </c>
      <c r="O10" s="8" t="s">
        <v>144</v>
      </c>
      <c r="P10" s="8" t="s">
        <v>145</v>
      </c>
    </row>
    <row r="11" spans="1:16" x14ac:dyDescent="0.3">
      <c r="A11">
        <v>1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147</v>
      </c>
      <c r="O11" t="s">
        <v>148</v>
      </c>
      <c r="P11" t="s">
        <v>149</v>
      </c>
    </row>
    <row r="12" spans="1:16" x14ac:dyDescent="0.3">
      <c r="A12">
        <v>1</v>
      </c>
      <c r="B12">
        <v>1</v>
      </c>
      <c r="C12">
        <v>1</v>
      </c>
      <c r="D12">
        <v>0</v>
      </c>
      <c r="E12">
        <v>1</v>
      </c>
      <c r="F12">
        <v>0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1</v>
      </c>
      <c r="N12" s="8" t="s">
        <v>153</v>
      </c>
      <c r="O12" s="8" t="s">
        <v>154</v>
      </c>
      <c r="P12" s="8" t="s">
        <v>155</v>
      </c>
    </row>
    <row r="13" spans="1:16" x14ac:dyDescent="0.3">
      <c r="A13">
        <v>1</v>
      </c>
      <c r="B13">
        <v>1</v>
      </c>
      <c r="C13">
        <v>1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t="s">
        <v>159</v>
      </c>
      <c r="O13" t="s">
        <v>160</v>
      </c>
      <c r="P13" t="s">
        <v>161</v>
      </c>
    </row>
    <row r="14" spans="1:16" x14ac:dyDescent="0.3">
      <c r="A14">
        <v>1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t="s">
        <v>164</v>
      </c>
      <c r="O14" t="s">
        <v>165</v>
      </c>
      <c r="P14" t="s">
        <v>166</v>
      </c>
    </row>
    <row r="15" spans="1:16" x14ac:dyDescent="0.3">
      <c r="A15">
        <v>1</v>
      </c>
      <c r="B15">
        <v>0</v>
      </c>
      <c r="C15">
        <v>1</v>
      </c>
      <c r="D15">
        <v>0</v>
      </c>
      <c r="E15">
        <v>1</v>
      </c>
      <c r="F15">
        <v>0</v>
      </c>
      <c r="G15">
        <v>1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 t="s">
        <v>171</v>
      </c>
      <c r="O15" t="s">
        <v>172</v>
      </c>
      <c r="P15" t="s">
        <v>173</v>
      </c>
    </row>
    <row r="16" spans="1:16" x14ac:dyDescent="0.3">
      <c r="A16">
        <v>1</v>
      </c>
      <c r="B16">
        <v>0</v>
      </c>
      <c r="C16">
        <v>0</v>
      </c>
      <c r="D16">
        <v>0</v>
      </c>
      <c r="E16">
        <v>0</v>
      </c>
      <c r="F16">
        <v>1</v>
      </c>
      <c r="G16">
        <v>1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 t="s">
        <v>176</v>
      </c>
      <c r="O16" t="s">
        <v>177</v>
      </c>
      <c r="P16" t="s">
        <v>178</v>
      </c>
    </row>
    <row r="17" spans="1:16" x14ac:dyDescent="0.3">
      <c r="A17">
        <v>1</v>
      </c>
      <c r="B17">
        <v>1</v>
      </c>
      <c r="C17">
        <v>0</v>
      </c>
      <c r="D17">
        <v>0</v>
      </c>
      <c r="E17">
        <v>1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 t="s">
        <v>103</v>
      </c>
      <c r="O17" t="s">
        <v>182</v>
      </c>
      <c r="P17" t="s">
        <v>183</v>
      </c>
    </row>
    <row r="18" spans="1:16" x14ac:dyDescent="0.3">
      <c r="A18">
        <v>1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t="s">
        <v>186</v>
      </c>
      <c r="O18" t="s">
        <v>187</v>
      </c>
      <c r="P18" t="s">
        <v>188</v>
      </c>
    </row>
    <row r="19" spans="1:16" x14ac:dyDescent="0.3">
      <c r="A19">
        <v>1</v>
      </c>
      <c r="B19">
        <v>0</v>
      </c>
      <c r="C19">
        <v>0</v>
      </c>
      <c r="D19">
        <v>1</v>
      </c>
      <c r="E19">
        <v>1</v>
      </c>
      <c r="F19">
        <v>0</v>
      </c>
      <c r="G19">
        <v>0</v>
      </c>
      <c r="H19">
        <v>1</v>
      </c>
      <c r="I19">
        <v>1</v>
      </c>
      <c r="J19">
        <v>0</v>
      </c>
      <c r="K19">
        <v>0</v>
      </c>
      <c r="L19">
        <v>0</v>
      </c>
      <c r="M19">
        <v>0</v>
      </c>
      <c r="N19" t="s">
        <v>191</v>
      </c>
      <c r="O19" t="s">
        <v>192</v>
      </c>
      <c r="P19" t="s">
        <v>193</v>
      </c>
    </row>
    <row r="20" spans="1:16" x14ac:dyDescent="0.3">
      <c r="A20">
        <v>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  <c r="N20" t="s">
        <v>196</v>
      </c>
      <c r="O20" t="s">
        <v>197</v>
      </c>
      <c r="P20" t="s">
        <v>198</v>
      </c>
    </row>
    <row r="21" spans="1:16" x14ac:dyDescent="0.3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 s="35" t="s">
        <v>221</v>
      </c>
      <c r="O21" s="35" t="s">
        <v>222</v>
      </c>
      <c r="P21" s="35" t="s">
        <v>223</v>
      </c>
    </row>
    <row r="22" spans="1:16" x14ac:dyDescent="0.3">
      <c r="A22">
        <v>1</v>
      </c>
      <c r="B22">
        <v>0</v>
      </c>
      <c r="C22">
        <v>1</v>
      </c>
      <c r="D22">
        <v>0</v>
      </c>
      <c r="E22">
        <v>1</v>
      </c>
      <c r="F22">
        <v>0</v>
      </c>
      <c r="G22">
        <v>1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N22" t="s">
        <v>243</v>
      </c>
      <c r="O22" t="s">
        <v>244</v>
      </c>
      <c r="P22" t="s">
        <v>245</v>
      </c>
    </row>
    <row r="23" spans="1:16" ht="15" thickBot="1" x14ac:dyDescent="0.35">
      <c r="A23">
        <v>1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1</v>
      </c>
      <c r="K23">
        <v>0</v>
      </c>
      <c r="L23">
        <v>0</v>
      </c>
      <c r="M23">
        <v>1</v>
      </c>
      <c r="N23" s="8" t="s">
        <v>248</v>
      </c>
      <c r="O23" s="8" t="s">
        <v>249</v>
      </c>
      <c r="P23" s="8" t="s">
        <v>250</v>
      </c>
    </row>
    <row r="24" spans="1:16" ht="15" thickBot="1" x14ac:dyDescent="0.35">
      <c r="B24" s="25">
        <f>SUM(B3:B23)</f>
        <v>10</v>
      </c>
      <c r="C24" s="26">
        <f t="shared" ref="C24:M24" si="0">SUM(C3:C23)</f>
        <v>9</v>
      </c>
      <c r="D24" s="26">
        <f t="shared" si="0"/>
        <v>8</v>
      </c>
      <c r="E24" s="26">
        <f t="shared" si="0"/>
        <v>8</v>
      </c>
      <c r="F24" s="26">
        <f t="shared" si="0"/>
        <v>5</v>
      </c>
      <c r="G24" s="26">
        <f t="shared" si="0"/>
        <v>7</v>
      </c>
      <c r="H24" s="26">
        <f t="shared" si="0"/>
        <v>7</v>
      </c>
      <c r="I24" s="26">
        <f t="shared" si="0"/>
        <v>9</v>
      </c>
      <c r="J24" s="26">
        <f t="shared" si="0"/>
        <v>1</v>
      </c>
      <c r="K24" s="26">
        <f t="shared" si="0"/>
        <v>0</v>
      </c>
      <c r="L24" s="26">
        <f t="shared" si="0"/>
        <v>2</v>
      </c>
      <c r="M24" s="27">
        <f t="shared" si="0"/>
        <v>7</v>
      </c>
    </row>
    <row r="26" spans="1:16" ht="15" thickBot="1" x14ac:dyDescent="0.35"/>
    <row r="27" spans="1:16" ht="15" thickBot="1" x14ac:dyDescent="0.35">
      <c r="A27" s="33" t="s">
        <v>277</v>
      </c>
      <c r="B27" s="33" t="s">
        <v>275</v>
      </c>
    </row>
    <row r="28" spans="1:16" x14ac:dyDescent="0.3">
      <c r="A28" s="13" t="s">
        <v>264</v>
      </c>
      <c r="B28" s="4">
        <v>10</v>
      </c>
    </row>
    <row r="29" spans="1:16" x14ac:dyDescent="0.3">
      <c r="A29" s="14" t="s">
        <v>65</v>
      </c>
      <c r="B29" s="6">
        <v>9</v>
      </c>
    </row>
    <row r="30" spans="1:16" x14ac:dyDescent="0.3">
      <c r="A30" s="14" t="s">
        <v>25</v>
      </c>
      <c r="B30" s="6">
        <v>8</v>
      </c>
    </row>
    <row r="31" spans="1:16" x14ac:dyDescent="0.3">
      <c r="A31" s="14" t="s">
        <v>265</v>
      </c>
      <c r="B31" s="6">
        <v>8</v>
      </c>
    </row>
    <row r="32" spans="1:16" x14ac:dyDescent="0.3">
      <c r="A32" s="14" t="s">
        <v>138</v>
      </c>
      <c r="B32" s="6">
        <v>5</v>
      </c>
    </row>
    <row r="33" spans="1:2" x14ac:dyDescent="0.3">
      <c r="A33" s="14" t="s">
        <v>15</v>
      </c>
      <c r="B33" s="6">
        <v>8</v>
      </c>
    </row>
    <row r="34" spans="1:2" x14ac:dyDescent="0.3">
      <c r="A34" s="14" t="s">
        <v>266</v>
      </c>
      <c r="B34" s="6">
        <v>7</v>
      </c>
    </row>
    <row r="35" spans="1:2" ht="15" thickBot="1" x14ac:dyDescent="0.35">
      <c r="A35" s="14" t="s">
        <v>195</v>
      </c>
      <c r="B35" s="6">
        <v>10</v>
      </c>
    </row>
    <row r="36" spans="1:2" x14ac:dyDescent="0.3">
      <c r="A36" s="13" t="s">
        <v>268</v>
      </c>
      <c r="B36" s="4">
        <v>1</v>
      </c>
    </row>
    <row r="37" spans="1:2" ht="15" thickBot="1" x14ac:dyDescent="0.35">
      <c r="A37" s="15" t="s">
        <v>267</v>
      </c>
      <c r="B37" s="12">
        <v>0</v>
      </c>
    </row>
    <row r="38" spans="1:2" x14ac:dyDescent="0.3">
      <c r="A38" s="40" t="s">
        <v>269</v>
      </c>
      <c r="B38" s="41">
        <v>3</v>
      </c>
    </row>
    <row r="39" spans="1:2" ht="15" thickBot="1" x14ac:dyDescent="0.35">
      <c r="A39" s="36" t="s">
        <v>270</v>
      </c>
      <c r="B39" s="37">
        <v>7</v>
      </c>
    </row>
  </sheetData>
  <conditionalFormatting sqref="L15:L49 B3:M23">
    <cfRule type="cellIs" dxfId="9" priority="2" operator="greater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EEB7-7DFF-4007-8806-E3DCF20B3397}">
  <dimension ref="A1:P22"/>
  <sheetViews>
    <sheetView workbookViewId="0">
      <selection activeCell="M30" sqref="M30"/>
    </sheetView>
  </sheetViews>
  <sheetFormatPr defaultRowHeight="14.4" x14ac:dyDescent="0.3"/>
  <cols>
    <col min="1" max="1" width="20.6640625" bestFit="1" customWidth="1"/>
    <col min="2" max="2" width="10.109375" bestFit="1" customWidth="1"/>
    <col min="3" max="3" width="14" bestFit="1" customWidth="1"/>
    <col min="4" max="4" width="12.5546875" bestFit="1" customWidth="1"/>
    <col min="5" max="5" width="12" bestFit="1" customWidth="1"/>
    <col min="6" max="6" width="20.6640625" bestFit="1" customWidth="1"/>
    <col min="7" max="7" width="7.109375" bestFit="1" customWidth="1"/>
    <col min="8" max="8" width="14" bestFit="1" customWidth="1"/>
    <col min="9" max="9" width="8.33203125" bestFit="1" customWidth="1"/>
    <col min="10" max="10" width="14.21875" bestFit="1" customWidth="1"/>
    <col min="11" max="11" width="15.44140625" bestFit="1" customWidth="1"/>
    <col min="12" max="12" width="13.109375" bestFit="1" customWidth="1"/>
    <col min="13" max="13" width="15.88671875" bestFit="1" customWidth="1"/>
    <col min="14" max="14" width="9.77734375" bestFit="1" customWidth="1"/>
    <col min="15" max="15" width="9.6640625" bestFit="1" customWidth="1"/>
    <col min="16" max="16" width="30.44140625" bestFit="1" customWidth="1"/>
  </cols>
  <sheetData>
    <row r="1" spans="1:16" x14ac:dyDescent="0.3">
      <c r="A1" t="s">
        <v>125</v>
      </c>
      <c r="B1" t="s">
        <v>264</v>
      </c>
      <c r="C1" t="s">
        <v>65</v>
      </c>
      <c r="D1" t="s">
        <v>25</v>
      </c>
      <c r="E1" t="s">
        <v>265</v>
      </c>
      <c r="F1" t="s">
        <v>138</v>
      </c>
      <c r="G1" t="s">
        <v>15</v>
      </c>
      <c r="H1" t="s">
        <v>266</v>
      </c>
      <c r="I1" t="s">
        <v>195</v>
      </c>
      <c r="J1" t="s">
        <v>268</v>
      </c>
      <c r="K1" t="s">
        <v>267</v>
      </c>
      <c r="L1" t="s">
        <v>269</v>
      </c>
      <c r="M1" t="s">
        <v>270</v>
      </c>
      <c r="N1" t="s">
        <v>5</v>
      </c>
      <c r="O1" t="s">
        <v>6</v>
      </c>
      <c r="P1" t="s">
        <v>7</v>
      </c>
    </row>
    <row r="2" spans="1:16" x14ac:dyDescent="0.3">
      <c r="A2">
        <v>1</v>
      </c>
      <c r="B2">
        <v>1</v>
      </c>
      <c r="C2">
        <v>1</v>
      </c>
      <c r="D2">
        <v>1</v>
      </c>
      <c r="E2">
        <v>0</v>
      </c>
      <c r="F2">
        <v>0</v>
      </c>
      <c r="G2">
        <v>1</v>
      </c>
      <c r="H2">
        <v>1</v>
      </c>
      <c r="I2">
        <v>1</v>
      </c>
      <c r="J2">
        <v>0</v>
      </c>
      <c r="K2">
        <v>0</v>
      </c>
      <c r="L2">
        <v>0</v>
      </c>
      <c r="M2">
        <v>0</v>
      </c>
      <c r="N2" t="s">
        <v>122</v>
      </c>
      <c r="O2" t="s">
        <v>123</v>
      </c>
      <c r="P2" t="s">
        <v>124</v>
      </c>
    </row>
    <row r="3" spans="1:16" x14ac:dyDescent="0.3">
      <c r="A3">
        <v>1</v>
      </c>
      <c r="B3">
        <v>0</v>
      </c>
      <c r="C3">
        <v>1</v>
      </c>
      <c r="D3">
        <v>1</v>
      </c>
      <c r="E3">
        <v>1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 s="8" t="s">
        <v>27</v>
      </c>
      <c r="O3" s="8" t="s">
        <v>129</v>
      </c>
      <c r="P3" s="8" t="s">
        <v>130</v>
      </c>
    </row>
    <row r="4" spans="1:16" x14ac:dyDescent="0.3">
      <c r="A4">
        <v>1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t="s">
        <v>206</v>
      </c>
      <c r="O4" t="s">
        <v>207</v>
      </c>
      <c r="P4" t="s">
        <v>208</v>
      </c>
    </row>
    <row r="5" spans="1:16" ht="15" thickBot="1" x14ac:dyDescent="0.35">
      <c r="A5">
        <v>1</v>
      </c>
      <c r="B5">
        <v>0</v>
      </c>
      <c r="C5">
        <v>1</v>
      </c>
      <c r="D5">
        <v>0</v>
      </c>
      <c r="E5">
        <v>1</v>
      </c>
      <c r="F5">
        <v>0</v>
      </c>
      <c r="G5">
        <v>1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 t="s">
        <v>243</v>
      </c>
      <c r="O5" t="s">
        <v>244</v>
      </c>
      <c r="P5" t="s">
        <v>245</v>
      </c>
    </row>
    <row r="6" spans="1:16" ht="15" thickBot="1" x14ac:dyDescent="0.35">
      <c r="B6" s="25">
        <f>SUM(B2:B5)</f>
        <v>1</v>
      </c>
      <c r="C6" s="26">
        <f t="shared" ref="C6:M6" si="0">SUM(C2:C5)</f>
        <v>3</v>
      </c>
      <c r="D6" s="26">
        <f t="shared" si="0"/>
        <v>3</v>
      </c>
      <c r="E6" s="26">
        <f t="shared" si="0"/>
        <v>2</v>
      </c>
      <c r="F6" s="26">
        <f t="shared" si="0"/>
        <v>1</v>
      </c>
      <c r="G6" s="26">
        <f t="shared" si="0"/>
        <v>2</v>
      </c>
      <c r="H6" s="26">
        <f t="shared" si="0"/>
        <v>1</v>
      </c>
      <c r="I6" s="26">
        <f t="shared" si="0"/>
        <v>2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7">
        <f t="shared" si="0"/>
        <v>1</v>
      </c>
    </row>
    <row r="9" spans="1:16" ht="15" thickBot="1" x14ac:dyDescent="0.35"/>
    <row r="10" spans="1:16" ht="15" thickBot="1" x14ac:dyDescent="0.35">
      <c r="A10" s="33" t="s">
        <v>276</v>
      </c>
      <c r="B10" s="27" t="s">
        <v>275</v>
      </c>
    </row>
    <row r="11" spans="1:16" x14ac:dyDescent="0.3">
      <c r="A11" s="14" t="s">
        <v>264</v>
      </c>
      <c r="B11" s="6">
        <v>1</v>
      </c>
    </row>
    <row r="12" spans="1:16" x14ac:dyDescent="0.3">
      <c r="A12" s="14" t="s">
        <v>65</v>
      </c>
      <c r="B12" s="6">
        <v>3</v>
      </c>
    </row>
    <row r="13" spans="1:16" x14ac:dyDescent="0.3">
      <c r="A13" s="14" t="s">
        <v>25</v>
      </c>
      <c r="B13" s="6">
        <v>3</v>
      </c>
    </row>
    <row r="14" spans="1:16" x14ac:dyDescent="0.3">
      <c r="A14" s="14" t="s">
        <v>265</v>
      </c>
      <c r="B14" s="6">
        <v>2</v>
      </c>
    </row>
    <row r="15" spans="1:16" x14ac:dyDescent="0.3">
      <c r="A15" s="14" t="s">
        <v>138</v>
      </c>
      <c r="B15" s="6">
        <v>1</v>
      </c>
    </row>
    <row r="16" spans="1:16" x14ac:dyDescent="0.3">
      <c r="A16" s="14" t="s">
        <v>15</v>
      </c>
      <c r="B16" s="6">
        <v>2</v>
      </c>
    </row>
    <row r="17" spans="1:2" x14ac:dyDescent="0.3">
      <c r="A17" s="14" t="s">
        <v>266</v>
      </c>
      <c r="B17" s="6">
        <v>1</v>
      </c>
    </row>
    <row r="18" spans="1:2" ht="15" thickBot="1" x14ac:dyDescent="0.35">
      <c r="A18" s="15" t="s">
        <v>195</v>
      </c>
      <c r="B18" s="12">
        <v>2</v>
      </c>
    </row>
    <row r="19" spans="1:2" x14ac:dyDescent="0.3">
      <c r="A19" s="13" t="s">
        <v>268</v>
      </c>
      <c r="B19" s="4">
        <v>0</v>
      </c>
    </row>
    <row r="20" spans="1:2" ht="15" thickBot="1" x14ac:dyDescent="0.35">
      <c r="A20" s="15" t="s">
        <v>267</v>
      </c>
      <c r="B20" s="12">
        <v>0</v>
      </c>
    </row>
    <row r="21" spans="1:2" x14ac:dyDescent="0.3">
      <c r="A21" s="14" t="s">
        <v>269</v>
      </c>
      <c r="B21" s="6">
        <v>0</v>
      </c>
    </row>
    <row r="22" spans="1:2" ht="15" thickBot="1" x14ac:dyDescent="0.35">
      <c r="A22" s="36" t="s">
        <v>270</v>
      </c>
      <c r="B22" s="37">
        <v>1</v>
      </c>
    </row>
  </sheetData>
  <conditionalFormatting sqref="B2:M5">
    <cfRule type="cellIs" dxfId="8" priority="2" operator="greaterThan">
      <formula>0</formula>
    </cfRule>
  </conditionalFormatting>
  <conditionalFormatting sqref="B11:B18">
    <cfRule type="cellIs" dxfId="7" priority="1" operator="lessThan">
      <formula>3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CEF2F-DAC7-45A1-9AF9-9F35A160899B}">
  <dimension ref="A1:P33"/>
  <sheetViews>
    <sheetView topLeftCell="A10" workbookViewId="0">
      <selection activeCell="P32" sqref="P32"/>
    </sheetView>
  </sheetViews>
  <sheetFormatPr defaultRowHeight="14.4" x14ac:dyDescent="0.3"/>
  <cols>
    <col min="1" max="1" width="20.6640625" bestFit="1" customWidth="1"/>
    <col min="2" max="2" width="10.109375" bestFit="1" customWidth="1"/>
    <col min="3" max="3" width="14" bestFit="1" customWidth="1"/>
    <col min="4" max="4" width="12.5546875" bestFit="1" customWidth="1"/>
    <col min="5" max="5" width="12" bestFit="1" customWidth="1"/>
    <col min="6" max="6" width="20.6640625" bestFit="1" customWidth="1"/>
    <col min="7" max="7" width="7.109375" bestFit="1" customWidth="1"/>
    <col min="8" max="8" width="14" bestFit="1" customWidth="1"/>
    <col min="9" max="9" width="8.33203125" bestFit="1" customWidth="1"/>
    <col min="10" max="10" width="14.21875" bestFit="1" customWidth="1"/>
    <col min="11" max="11" width="15.44140625" bestFit="1" customWidth="1"/>
    <col min="12" max="12" width="13.109375" bestFit="1" customWidth="1"/>
    <col min="13" max="13" width="15.88671875" bestFit="1" customWidth="1"/>
    <col min="14" max="14" width="9.77734375" bestFit="1" customWidth="1"/>
    <col min="15" max="15" width="9.6640625" bestFit="1" customWidth="1"/>
    <col min="16" max="16" width="32.6640625" bestFit="1" customWidth="1"/>
  </cols>
  <sheetData>
    <row r="1" spans="1:16" x14ac:dyDescent="0.3">
      <c r="A1" t="s">
        <v>16</v>
      </c>
      <c r="B1" t="s">
        <v>264</v>
      </c>
      <c r="C1" t="s">
        <v>65</v>
      </c>
      <c r="D1" t="s">
        <v>25</v>
      </c>
      <c r="E1" t="s">
        <v>265</v>
      </c>
      <c r="F1" t="s">
        <v>138</v>
      </c>
      <c r="G1" t="s">
        <v>15</v>
      </c>
      <c r="H1" t="s">
        <v>266</v>
      </c>
      <c r="I1" t="s">
        <v>195</v>
      </c>
      <c r="J1" t="s">
        <v>268</v>
      </c>
      <c r="K1" t="s">
        <v>267</v>
      </c>
      <c r="L1" t="s">
        <v>269</v>
      </c>
      <c r="M1" t="s">
        <v>270</v>
      </c>
      <c r="N1" t="s">
        <v>5</v>
      </c>
      <c r="O1" t="s">
        <v>6</v>
      </c>
      <c r="P1" t="s">
        <v>7</v>
      </c>
    </row>
    <row r="2" spans="1:16" x14ac:dyDescent="0.3">
      <c r="A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 t="s">
        <v>18</v>
      </c>
      <c r="O2" t="s">
        <v>19</v>
      </c>
      <c r="P2" t="s">
        <v>20</v>
      </c>
    </row>
    <row r="3" spans="1:16" x14ac:dyDescent="0.3">
      <c r="A3">
        <v>1</v>
      </c>
      <c r="B3">
        <v>1</v>
      </c>
      <c r="C3">
        <v>1</v>
      </c>
      <c r="D3">
        <v>1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1</v>
      </c>
      <c r="N3" s="8" t="s">
        <v>44</v>
      </c>
      <c r="O3" s="8" t="s">
        <v>45</v>
      </c>
      <c r="P3" s="8" t="s">
        <v>46</v>
      </c>
    </row>
    <row r="4" spans="1:16" x14ac:dyDescent="0.3">
      <c r="A4">
        <v>1</v>
      </c>
      <c r="B4">
        <v>1</v>
      </c>
      <c r="C4">
        <v>1</v>
      </c>
      <c r="D4">
        <v>0</v>
      </c>
      <c r="E4">
        <v>0</v>
      </c>
      <c r="F4">
        <v>0</v>
      </c>
      <c r="G4">
        <v>1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 t="s">
        <v>61</v>
      </c>
      <c r="O4" t="s">
        <v>62</v>
      </c>
      <c r="P4" t="s">
        <v>63</v>
      </c>
    </row>
    <row r="5" spans="1:16" x14ac:dyDescent="0.3">
      <c r="A5">
        <v>1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t="s">
        <v>66</v>
      </c>
      <c r="O5" t="s">
        <v>67</v>
      </c>
      <c r="P5" t="s">
        <v>68</v>
      </c>
    </row>
    <row r="6" spans="1:16" x14ac:dyDescent="0.3">
      <c r="A6">
        <v>1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t="s">
        <v>76</v>
      </c>
      <c r="O6" t="s">
        <v>77</v>
      </c>
      <c r="P6" t="s">
        <v>78</v>
      </c>
    </row>
    <row r="7" spans="1:16" x14ac:dyDescent="0.3">
      <c r="A7">
        <v>1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t="s">
        <v>81</v>
      </c>
      <c r="O7" t="s">
        <v>82</v>
      </c>
      <c r="P7" t="s">
        <v>83</v>
      </c>
    </row>
    <row r="8" spans="1:16" x14ac:dyDescent="0.3">
      <c r="A8">
        <v>1</v>
      </c>
      <c r="B8">
        <v>1</v>
      </c>
      <c r="C8">
        <v>1</v>
      </c>
      <c r="D8">
        <v>1</v>
      </c>
      <c r="E8">
        <v>1</v>
      </c>
      <c r="F8">
        <v>0</v>
      </c>
      <c r="G8">
        <v>1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 t="s">
        <v>87</v>
      </c>
      <c r="O8" t="s">
        <v>88</v>
      </c>
      <c r="P8" t="s">
        <v>89</v>
      </c>
    </row>
    <row r="9" spans="1:16" x14ac:dyDescent="0.3">
      <c r="A9">
        <v>1</v>
      </c>
      <c r="B9">
        <v>0</v>
      </c>
      <c r="C9">
        <v>0</v>
      </c>
      <c r="D9">
        <v>1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1</v>
      </c>
      <c r="N9" s="8" t="s">
        <v>92</v>
      </c>
      <c r="O9" s="8" t="s">
        <v>93</v>
      </c>
      <c r="P9" s="8" t="s">
        <v>94</v>
      </c>
    </row>
    <row r="10" spans="1:16" x14ac:dyDescent="0.3">
      <c r="A10">
        <v>1</v>
      </c>
      <c r="B10">
        <v>1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 s="8" t="s">
        <v>97</v>
      </c>
      <c r="O10" s="8" t="s">
        <v>98</v>
      </c>
      <c r="P10" s="8" t="s">
        <v>99</v>
      </c>
    </row>
    <row r="11" spans="1:16" x14ac:dyDescent="0.3">
      <c r="A11">
        <v>1</v>
      </c>
      <c r="B11">
        <v>0</v>
      </c>
      <c r="C11">
        <v>0</v>
      </c>
      <c r="D11">
        <v>1</v>
      </c>
      <c r="E11">
        <v>1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 s="8" t="s">
        <v>103</v>
      </c>
      <c r="O11" s="8" t="s">
        <v>104</v>
      </c>
      <c r="P11" s="8" t="s">
        <v>105</v>
      </c>
    </row>
    <row r="12" spans="1:16" x14ac:dyDescent="0.3">
      <c r="A12">
        <v>1</v>
      </c>
      <c r="B12">
        <v>1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t="s">
        <v>112</v>
      </c>
      <c r="O12" t="s">
        <v>113</v>
      </c>
      <c r="P12" t="s">
        <v>114</v>
      </c>
    </row>
    <row r="13" spans="1:16" x14ac:dyDescent="0.3">
      <c r="A13">
        <v>1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t="s">
        <v>116</v>
      </c>
      <c r="O13" t="s">
        <v>117</v>
      </c>
      <c r="P13" t="s">
        <v>118</v>
      </c>
    </row>
    <row r="14" spans="1:16" x14ac:dyDescent="0.3">
      <c r="A14">
        <v>1</v>
      </c>
      <c r="B14">
        <v>1</v>
      </c>
      <c r="C14">
        <v>1</v>
      </c>
      <c r="D14">
        <v>1</v>
      </c>
      <c r="E14">
        <v>0</v>
      </c>
      <c r="F14">
        <v>0</v>
      </c>
      <c r="G14">
        <v>1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 t="s">
        <v>122</v>
      </c>
      <c r="O14" t="s">
        <v>123</v>
      </c>
      <c r="P14" t="s">
        <v>124</v>
      </c>
    </row>
    <row r="15" spans="1:16" x14ac:dyDescent="0.3">
      <c r="A15">
        <v>1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t="s">
        <v>147</v>
      </c>
      <c r="O15" t="s">
        <v>148</v>
      </c>
      <c r="P15" t="s">
        <v>149</v>
      </c>
    </row>
    <row r="16" spans="1:16" ht="15" thickBot="1" x14ac:dyDescent="0.35">
      <c r="A16">
        <v>1</v>
      </c>
      <c r="B16">
        <v>1</v>
      </c>
      <c r="C16">
        <v>0</v>
      </c>
      <c r="D16">
        <v>0</v>
      </c>
      <c r="E16">
        <v>1</v>
      </c>
      <c r="F16">
        <v>0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 t="s">
        <v>103</v>
      </c>
      <c r="O16" t="s">
        <v>182</v>
      </c>
      <c r="P16" t="s">
        <v>183</v>
      </c>
    </row>
    <row r="17" spans="1:13" ht="15" thickBot="1" x14ac:dyDescent="0.35">
      <c r="B17" s="25">
        <f>SUM(B2:B16)</f>
        <v>9</v>
      </c>
      <c r="C17" s="26">
        <f t="shared" ref="C17:M17" si="0">SUM(C2:C16)</f>
        <v>5</v>
      </c>
      <c r="D17" s="26">
        <f t="shared" si="0"/>
        <v>8</v>
      </c>
      <c r="E17" s="26">
        <f t="shared" si="0"/>
        <v>4</v>
      </c>
      <c r="F17" s="26">
        <f t="shared" si="0"/>
        <v>0</v>
      </c>
      <c r="G17" s="26">
        <f t="shared" si="0"/>
        <v>6</v>
      </c>
      <c r="H17" s="26">
        <f t="shared" si="0"/>
        <v>5</v>
      </c>
      <c r="I17" s="26">
        <f t="shared" si="0"/>
        <v>3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7">
        <f t="shared" si="0"/>
        <v>4</v>
      </c>
    </row>
    <row r="20" spans="1:13" ht="15" thickBot="1" x14ac:dyDescent="0.35"/>
    <row r="21" spans="1:13" ht="15" thickBot="1" x14ac:dyDescent="0.35">
      <c r="A21" s="33" t="s">
        <v>277</v>
      </c>
      <c r="B21" s="33" t="s">
        <v>275</v>
      </c>
    </row>
    <row r="22" spans="1:13" x14ac:dyDescent="0.3">
      <c r="A22" s="13" t="s">
        <v>264</v>
      </c>
      <c r="B22" s="4">
        <v>9</v>
      </c>
    </row>
    <row r="23" spans="1:13" x14ac:dyDescent="0.3">
      <c r="A23" s="14" t="s">
        <v>65</v>
      </c>
      <c r="B23" s="6">
        <v>5</v>
      </c>
    </row>
    <row r="24" spans="1:13" x14ac:dyDescent="0.3">
      <c r="A24" s="14" t="s">
        <v>25</v>
      </c>
      <c r="B24" s="6">
        <v>8</v>
      </c>
    </row>
    <row r="25" spans="1:13" x14ac:dyDescent="0.3">
      <c r="A25" s="14" t="s">
        <v>265</v>
      </c>
      <c r="B25" s="6">
        <v>4</v>
      </c>
    </row>
    <row r="26" spans="1:13" x14ac:dyDescent="0.3">
      <c r="A26" s="14" t="s">
        <v>138</v>
      </c>
      <c r="B26" s="6">
        <v>0</v>
      </c>
    </row>
    <row r="27" spans="1:13" x14ac:dyDescent="0.3">
      <c r="A27" s="14" t="s">
        <v>15</v>
      </c>
      <c r="B27" s="6">
        <v>6</v>
      </c>
    </row>
    <row r="28" spans="1:13" x14ac:dyDescent="0.3">
      <c r="A28" s="14" t="s">
        <v>266</v>
      </c>
      <c r="B28" s="6">
        <v>5</v>
      </c>
    </row>
    <row r="29" spans="1:13" ht="15" thickBot="1" x14ac:dyDescent="0.35">
      <c r="A29" s="15" t="s">
        <v>195</v>
      </c>
      <c r="B29" s="12">
        <v>3</v>
      </c>
    </row>
    <row r="30" spans="1:13" x14ac:dyDescent="0.3">
      <c r="A30" s="13" t="s">
        <v>268</v>
      </c>
      <c r="B30" s="4">
        <v>0</v>
      </c>
    </row>
    <row r="31" spans="1:13" ht="15" thickBot="1" x14ac:dyDescent="0.35">
      <c r="A31" s="15" t="s">
        <v>267</v>
      </c>
      <c r="B31" s="12">
        <v>0</v>
      </c>
    </row>
    <row r="32" spans="1:13" x14ac:dyDescent="0.3">
      <c r="A32" s="14" t="s">
        <v>269</v>
      </c>
      <c r="B32" s="6">
        <v>0</v>
      </c>
    </row>
    <row r="33" spans="1:2" ht="15" thickBot="1" x14ac:dyDescent="0.35">
      <c r="A33" s="36" t="s">
        <v>270</v>
      </c>
      <c r="B33" s="37">
        <v>4</v>
      </c>
    </row>
  </sheetData>
  <conditionalFormatting sqref="B2:M16">
    <cfRule type="cellIs" dxfId="6" priority="2" operator="greaterThan">
      <formula>0.5</formula>
    </cfRule>
  </conditionalFormatting>
  <conditionalFormatting sqref="B22:B29">
    <cfRule type="cellIs" dxfId="5" priority="1" operator="lessThan">
      <formula>3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2D72D-37FA-4246-BDF4-8D621C2797A5}">
  <dimension ref="A1:P30"/>
  <sheetViews>
    <sheetView topLeftCell="A10" workbookViewId="0">
      <selection activeCell="M30" sqref="M30"/>
    </sheetView>
  </sheetViews>
  <sheetFormatPr defaultRowHeight="14.4" x14ac:dyDescent="0.3"/>
  <cols>
    <col min="1" max="1" width="20.6640625" bestFit="1" customWidth="1"/>
    <col min="2" max="2" width="10.109375" bestFit="1" customWidth="1"/>
    <col min="3" max="3" width="14" bestFit="1" customWidth="1"/>
    <col min="4" max="4" width="12.5546875" bestFit="1" customWidth="1"/>
    <col min="5" max="5" width="12" bestFit="1" customWidth="1"/>
    <col min="6" max="6" width="20.6640625" bestFit="1" customWidth="1"/>
    <col min="7" max="7" width="7.109375" bestFit="1" customWidth="1"/>
    <col min="8" max="8" width="14" bestFit="1" customWidth="1"/>
    <col min="9" max="9" width="8.33203125" bestFit="1" customWidth="1"/>
    <col min="10" max="10" width="14.21875" bestFit="1" customWidth="1"/>
    <col min="11" max="11" width="15.44140625" bestFit="1" customWidth="1"/>
    <col min="12" max="12" width="13.109375" bestFit="1" customWidth="1"/>
    <col min="13" max="13" width="15.88671875" bestFit="1" customWidth="1"/>
    <col min="14" max="14" width="9.77734375" bestFit="1" customWidth="1"/>
    <col min="15" max="15" width="12.88671875" bestFit="1" customWidth="1"/>
    <col min="16" max="16" width="32" bestFit="1" customWidth="1"/>
  </cols>
  <sheetData>
    <row r="1" spans="1:16" x14ac:dyDescent="0.3">
      <c r="A1" t="s">
        <v>156</v>
      </c>
      <c r="B1" t="s">
        <v>264</v>
      </c>
      <c r="C1" t="s">
        <v>65</v>
      </c>
      <c r="D1" t="s">
        <v>25</v>
      </c>
      <c r="E1" t="s">
        <v>265</v>
      </c>
      <c r="F1" t="s">
        <v>138</v>
      </c>
      <c r="G1" t="s">
        <v>15</v>
      </c>
      <c r="H1" t="s">
        <v>266</v>
      </c>
      <c r="I1" t="s">
        <v>195</v>
      </c>
      <c r="J1" t="s">
        <v>268</v>
      </c>
      <c r="K1" t="s">
        <v>267</v>
      </c>
      <c r="L1" t="s">
        <v>269</v>
      </c>
      <c r="M1" t="s">
        <v>270</v>
      </c>
      <c r="N1" t="s">
        <v>5</v>
      </c>
      <c r="O1" t="s">
        <v>6</v>
      </c>
      <c r="P1" t="s">
        <v>7</v>
      </c>
    </row>
    <row r="2" spans="1:16" x14ac:dyDescent="0.3">
      <c r="A2">
        <v>1</v>
      </c>
      <c r="B2">
        <v>1</v>
      </c>
      <c r="C2">
        <v>1</v>
      </c>
      <c r="D2">
        <v>0</v>
      </c>
      <c r="E2">
        <v>0</v>
      </c>
      <c r="F2">
        <v>0</v>
      </c>
      <c r="G2">
        <v>1</v>
      </c>
      <c r="H2">
        <v>0</v>
      </c>
      <c r="I2">
        <v>1</v>
      </c>
      <c r="J2">
        <v>0</v>
      </c>
      <c r="K2">
        <v>0</v>
      </c>
      <c r="L2">
        <v>0</v>
      </c>
      <c r="M2">
        <v>0</v>
      </c>
      <c r="N2" t="s">
        <v>61</v>
      </c>
      <c r="O2" t="s">
        <v>62</v>
      </c>
      <c r="P2" t="s">
        <v>63</v>
      </c>
    </row>
    <row r="3" spans="1:16" x14ac:dyDescent="0.3">
      <c r="A3">
        <v>1</v>
      </c>
      <c r="B3">
        <v>1</v>
      </c>
      <c r="C3">
        <v>1</v>
      </c>
      <c r="D3">
        <v>0</v>
      </c>
      <c r="E3">
        <v>1</v>
      </c>
      <c r="F3">
        <v>0</v>
      </c>
      <c r="G3">
        <v>0</v>
      </c>
      <c r="H3">
        <v>1</v>
      </c>
      <c r="I3">
        <v>1</v>
      </c>
      <c r="J3">
        <v>0</v>
      </c>
      <c r="K3">
        <v>0</v>
      </c>
      <c r="L3">
        <v>0</v>
      </c>
      <c r="M3">
        <v>1</v>
      </c>
      <c r="N3" s="8" t="s">
        <v>153</v>
      </c>
      <c r="O3" s="8" t="s">
        <v>154</v>
      </c>
      <c r="P3" s="8" t="s">
        <v>155</v>
      </c>
    </row>
    <row r="4" spans="1:16" x14ac:dyDescent="0.3">
      <c r="A4">
        <v>1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t="s">
        <v>206</v>
      </c>
      <c r="O4" t="s">
        <v>207</v>
      </c>
      <c r="P4" t="s">
        <v>208</v>
      </c>
    </row>
    <row r="5" spans="1:16" x14ac:dyDescent="0.3">
      <c r="A5">
        <v>1</v>
      </c>
      <c r="B5">
        <v>1</v>
      </c>
      <c r="C5">
        <v>1</v>
      </c>
      <c r="D5">
        <v>0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 s="8" t="s">
        <v>211</v>
      </c>
      <c r="O5" s="8" t="s">
        <v>212</v>
      </c>
      <c r="P5" s="8" t="s">
        <v>213</v>
      </c>
    </row>
    <row r="6" spans="1:16" x14ac:dyDescent="0.3">
      <c r="A6">
        <v>1</v>
      </c>
      <c r="B6">
        <v>1</v>
      </c>
      <c r="C6">
        <v>1</v>
      </c>
      <c r="D6">
        <v>1</v>
      </c>
      <c r="E6">
        <v>0</v>
      </c>
      <c r="F6">
        <v>1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1</v>
      </c>
      <c r="N6" s="8" t="s">
        <v>216</v>
      </c>
      <c r="O6" s="8" t="s">
        <v>217</v>
      </c>
      <c r="P6" s="8" t="s">
        <v>218</v>
      </c>
    </row>
    <row r="7" spans="1:16" x14ac:dyDescent="0.3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 s="35" t="s">
        <v>221</v>
      </c>
      <c r="O7" s="35" t="s">
        <v>222</v>
      </c>
      <c r="P7" s="35" t="s">
        <v>223</v>
      </c>
    </row>
    <row r="8" spans="1:16" x14ac:dyDescent="0.3">
      <c r="A8">
        <v>1</v>
      </c>
      <c r="B8">
        <v>1</v>
      </c>
      <c r="C8">
        <v>1</v>
      </c>
      <c r="D8">
        <v>0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0</v>
      </c>
      <c r="L8">
        <v>1</v>
      </c>
      <c r="M8">
        <v>0</v>
      </c>
      <c r="N8" s="35" t="s">
        <v>232</v>
      </c>
      <c r="O8" s="35" t="s">
        <v>233</v>
      </c>
      <c r="P8" s="35" t="s">
        <v>234</v>
      </c>
    </row>
    <row r="9" spans="1:16" x14ac:dyDescent="0.3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0</v>
      </c>
      <c r="L9">
        <v>0</v>
      </c>
      <c r="M9">
        <v>1</v>
      </c>
      <c r="N9" s="8" t="s">
        <v>237</v>
      </c>
      <c r="O9" s="8" t="s">
        <v>238</v>
      </c>
      <c r="P9" s="8" t="s">
        <v>239</v>
      </c>
    </row>
    <row r="10" spans="1:16" x14ac:dyDescent="0.3">
      <c r="A10">
        <v>1</v>
      </c>
      <c r="B10">
        <v>0</v>
      </c>
      <c r="C10">
        <v>1</v>
      </c>
      <c r="D10">
        <v>0</v>
      </c>
      <c r="E10">
        <v>1</v>
      </c>
      <c r="F10">
        <v>0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 t="s">
        <v>243</v>
      </c>
      <c r="O10" t="s">
        <v>244</v>
      </c>
      <c r="P10" t="s">
        <v>245</v>
      </c>
    </row>
    <row r="11" spans="1:16" x14ac:dyDescent="0.3">
      <c r="A11">
        <v>1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  <c r="L11">
        <v>0</v>
      </c>
      <c r="M11">
        <v>1</v>
      </c>
      <c r="N11" s="8" t="s">
        <v>248</v>
      </c>
      <c r="O11" s="8" t="s">
        <v>249</v>
      </c>
      <c r="P11" s="8" t="s">
        <v>250</v>
      </c>
    </row>
    <row r="12" spans="1:16" x14ac:dyDescent="0.3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0</v>
      </c>
      <c r="K12">
        <v>0</v>
      </c>
      <c r="L12">
        <v>1</v>
      </c>
      <c r="M12">
        <v>0</v>
      </c>
      <c r="N12" s="35" t="s">
        <v>252</v>
      </c>
      <c r="O12" s="35" t="s">
        <v>253</v>
      </c>
      <c r="P12" s="35" t="s">
        <v>254</v>
      </c>
    </row>
    <row r="13" spans="1:16" x14ac:dyDescent="0.3">
      <c r="A13">
        <v>1</v>
      </c>
      <c r="B13">
        <v>1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t="s">
        <v>257</v>
      </c>
      <c r="O13" t="s">
        <v>258</v>
      </c>
      <c r="P13" t="s">
        <v>259</v>
      </c>
    </row>
    <row r="14" spans="1:16" ht="15" thickBot="1" x14ac:dyDescent="0.35">
      <c r="A14">
        <v>1</v>
      </c>
      <c r="B14">
        <v>1</v>
      </c>
      <c r="C14">
        <v>1</v>
      </c>
      <c r="D14">
        <v>1</v>
      </c>
      <c r="E14">
        <v>0</v>
      </c>
      <c r="F14">
        <v>1</v>
      </c>
      <c r="G14">
        <v>1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 t="s">
        <v>27</v>
      </c>
      <c r="O14" t="s">
        <v>262</v>
      </c>
      <c r="P14" t="s">
        <v>263</v>
      </c>
    </row>
    <row r="15" spans="1:16" ht="15" thickBot="1" x14ac:dyDescent="0.35">
      <c r="B15" s="25">
        <f>SUM(B2:B14)</f>
        <v>11</v>
      </c>
      <c r="C15" s="26">
        <f t="shared" ref="C15:M15" si="0">SUM(C2:C14)</f>
        <v>11</v>
      </c>
      <c r="D15" s="26">
        <f t="shared" si="0"/>
        <v>6</v>
      </c>
      <c r="E15" s="26">
        <f t="shared" si="0"/>
        <v>6</v>
      </c>
      <c r="F15" s="26">
        <f t="shared" si="0"/>
        <v>6</v>
      </c>
      <c r="G15" s="26">
        <f t="shared" si="0"/>
        <v>5</v>
      </c>
      <c r="H15" s="26">
        <f t="shared" si="0"/>
        <v>4</v>
      </c>
      <c r="I15" s="26">
        <f t="shared" si="0"/>
        <v>9</v>
      </c>
      <c r="J15" s="26">
        <f t="shared" si="0"/>
        <v>2</v>
      </c>
      <c r="K15" s="26">
        <f t="shared" si="0"/>
        <v>0</v>
      </c>
      <c r="L15" s="26">
        <f t="shared" si="0"/>
        <v>3</v>
      </c>
      <c r="M15" s="27">
        <f t="shared" si="0"/>
        <v>5</v>
      </c>
    </row>
    <row r="17" spans="1:2" ht="15" thickBot="1" x14ac:dyDescent="0.35"/>
    <row r="18" spans="1:2" ht="15" thickBot="1" x14ac:dyDescent="0.35">
      <c r="A18" s="33" t="s">
        <v>277</v>
      </c>
      <c r="B18" s="33" t="s">
        <v>275</v>
      </c>
    </row>
    <row r="19" spans="1:2" x14ac:dyDescent="0.3">
      <c r="A19" s="13" t="s">
        <v>264</v>
      </c>
      <c r="B19" s="4">
        <v>11</v>
      </c>
    </row>
    <row r="20" spans="1:2" x14ac:dyDescent="0.3">
      <c r="A20" s="14" t="s">
        <v>65</v>
      </c>
      <c r="B20" s="6">
        <v>11</v>
      </c>
    </row>
    <row r="21" spans="1:2" x14ac:dyDescent="0.3">
      <c r="A21" s="14" t="s">
        <v>25</v>
      </c>
      <c r="B21" s="6">
        <v>6</v>
      </c>
    </row>
    <row r="22" spans="1:2" x14ac:dyDescent="0.3">
      <c r="A22" s="14" t="s">
        <v>265</v>
      </c>
      <c r="B22" s="6">
        <v>6</v>
      </c>
    </row>
    <row r="23" spans="1:2" x14ac:dyDescent="0.3">
      <c r="A23" s="14" t="s">
        <v>138</v>
      </c>
      <c r="B23" s="6">
        <v>6</v>
      </c>
    </row>
    <row r="24" spans="1:2" x14ac:dyDescent="0.3">
      <c r="A24" s="14" t="s">
        <v>15</v>
      </c>
      <c r="B24" s="6">
        <v>5</v>
      </c>
    </row>
    <row r="25" spans="1:2" x14ac:dyDescent="0.3">
      <c r="A25" s="14" t="s">
        <v>266</v>
      </c>
      <c r="B25" s="6">
        <v>4</v>
      </c>
    </row>
    <row r="26" spans="1:2" ht="15" thickBot="1" x14ac:dyDescent="0.35">
      <c r="A26" s="14" t="s">
        <v>195</v>
      </c>
      <c r="B26" s="6">
        <v>9</v>
      </c>
    </row>
    <row r="27" spans="1:2" x14ac:dyDescent="0.3">
      <c r="A27" s="13" t="s">
        <v>268</v>
      </c>
      <c r="B27" s="4">
        <v>2</v>
      </c>
    </row>
    <row r="28" spans="1:2" ht="15" thickBot="1" x14ac:dyDescent="0.35">
      <c r="A28" s="14" t="s">
        <v>267</v>
      </c>
      <c r="B28" s="6">
        <v>0</v>
      </c>
    </row>
    <row r="29" spans="1:2" x14ac:dyDescent="0.3">
      <c r="A29" s="38" t="s">
        <v>269</v>
      </c>
      <c r="B29" s="39">
        <v>3</v>
      </c>
    </row>
    <row r="30" spans="1:2" ht="15" thickBot="1" x14ac:dyDescent="0.35">
      <c r="A30" s="36" t="s">
        <v>270</v>
      </c>
      <c r="B30" s="37">
        <v>5</v>
      </c>
    </row>
  </sheetData>
  <conditionalFormatting sqref="B2:M14">
    <cfRule type="cellIs" dxfId="4" priority="1" operator="greaterThan">
      <formula>0.5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2805C-42C7-4ABD-9314-609836126146}">
  <dimension ref="A1:P32"/>
  <sheetViews>
    <sheetView topLeftCell="A7" workbookViewId="0">
      <selection activeCell="G40" sqref="G40"/>
    </sheetView>
  </sheetViews>
  <sheetFormatPr defaultRowHeight="14.4" x14ac:dyDescent="0.3"/>
  <cols>
    <col min="1" max="1" width="20.6640625" bestFit="1" customWidth="1"/>
    <col min="2" max="2" width="10.109375" bestFit="1" customWidth="1"/>
    <col min="3" max="3" width="14" bestFit="1" customWidth="1"/>
    <col min="4" max="4" width="12.5546875" bestFit="1" customWidth="1"/>
    <col min="5" max="5" width="12" bestFit="1" customWidth="1"/>
    <col min="6" max="6" width="20.6640625" bestFit="1" customWidth="1"/>
    <col min="7" max="7" width="7.109375" bestFit="1" customWidth="1"/>
    <col min="8" max="8" width="14" bestFit="1" customWidth="1"/>
    <col min="9" max="9" width="8.33203125" bestFit="1" customWidth="1"/>
    <col min="10" max="10" width="14.21875" bestFit="1" customWidth="1"/>
    <col min="11" max="11" width="15.44140625" bestFit="1" customWidth="1"/>
    <col min="12" max="12" width="13.109375" bestFit="1" customWidth="1"/>
    <col min="13" max="13" width="15.88671875" bestFit="1" customWidth="1"/>
    <col min="14" max="14" width="9.77734375" bestFit="1" customWidth="1"/>
    <col min="15" max="15" width="9.6640625" bestFit="1" customWidth="1"/>
    <col min="16" max="16" width="32.6640625" bestFit="1" customWidth="1"/>
  </cols>
  <sheetData>
    <row r="1" spans="1:16" x14ac:dyDescent="0.3">
      <c r="A1" t="s">
        <v>26</v>
      </c>
      <c r="B1" t="s">
        <v>264</v>
      </c>
      <c r="C1" t="s">
        <v>65</v>
      </c>
      <c r="D1" t="s">
        <v>25</v>
      </c>
      <c r="E1" t="s">
        <v>265</v>
      </c>
      <c r="F1" t="s">
        <v>138</v>
      </c>
      <c r="G1" t="s">
        <v>15</v>
      </c>
      <c r="H1" t="s">
        <v>266</v>
      </c>
      <c r="I1" t="s">
        <v>195</v>
      </c>
      <c r="J1" t="s">
        <v>268</v>
      </c>
      <c r="K1" t="s">
        <v>267</v>
      </c>
      <c r="L1" t="s">
        <v>269</v>
      </c>
      <c r="M1" t="s">
        <v>270</v>
      </c>
      <c r="N1" t="s">
        <v>5</v>
      </c>
      <c r="O1" t="s">
        <v>6</v>
      </c>
      <c r="P1" t="s">
        <v>7</v>
      </c>
    </row>
    <row r="2" spans="1:16" x14ac:dyDescent="0.3">
      <c r="A2">
        <v>1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 s="8" t="s">
        <v>27</v>
      </c>
      <c r="O2" s="8" t="s">
        <v>28</v>
      </c>
      <c r="P2" s="8" t="s">
        <v>29</v>
      </c>
    </row>
    <row r="3" spans="1:16" x14ac:dyDescent="0.3">
      <c r="A3">
        <v>1</v>
      </c>
      <c r="B3">
        <v>1</v>
      </c>
      <c r="C3">
        <v>1</v>
      </c>
      <c r="D3">
        <v>0</v>
      </c>
      <c r="E3">
        <v>0</v>
      </c>
      <c r="F3">
        <v>1</v>
      </c>
      <c r="G3">
        <v>1</v>
      </c>
      <c r="H3">
        <v>1</v>
      </c>
      <c r="I3">
        <v>1</v>
      </c>
      <c r="J3">
        <v>0</v>
      </c>
      <c r="K3">
        <v>0</v>
      </c>
      <c r="L3">
        <v>1</v>
      </c>
      <c r="M3">
        <v>0</v>
      </c>
      <c r="N3" s="35" t="s">
        <v>33</v>
      </c>
      <c r="O3" s="35" t="s">
        <v>34</v>
      </c>
      <c r="P3" s="35" t="s">
        <v>35</v>
      </c>
    </row>
    <row r="4" spans="1:16" x14ac:dyDescent="0.3">
      <c r="A4">
        <v>1</v>
      </c>
      <c r="B4">
        <v>1</v>
      </c>
      <c r="C4">
        <v>1</v>
      </c>
      <c r="D4">
        <v>0</v>
      </c>
      <c r="E4">
        <v>1</v>
      </c>
      <c r="F4">
        <v>0</v>
      </c>
      <c r="G4">
        <v>1</v>
      </c>
      <c r="H4">
        <v>1</v>
      </c>
      <c r="I4">
        <v>1</v>
      </c>
      <c r="J4">
        <v>0</v>
      </c>
      <c r="K4">
        <v>0</v>
      </c>
      <c r="L4">
        <v>0</v>
      </c>
      <c r="M4">
        <v>1</v>
      </c>
      <c r="N4" s="8" t="s">
        <v>38</v>
      </c>
      <c r="O4" s="8" t="s">
        <v>39</v>
      </c>
      <c r="P4" s="8" t="s">
        <v>40</v>
      </c>
    </row>
    <row r="5" spans="1:16" x14ac:dyDescent="0.3">
      <c r="A5">
        <v>1</v>
      </c>
      <c r="B5">
        <v>1</v>
      </c>
      <c r="C5">
        <v>1</v>
      </c>
      <c r="D5">
        <v>1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1</v>
      </c>
      <c r="N5" s="8" t="s">
        <v>44</v>
      </c>
      <c r="O5" s="8" t="s">
        <v>45</v>
      </c>
      <c r="P5" s="8" t="s">
        <v>46</v>
      </c>
    </row>
    <row r="6" spans="1:16" x14ac:dyDescent="0.3">
      <c r="A6">
        <v>1</v>
      </c>
      <c r="B6">
        <v>1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t="s">
        <v>49</v>
      </c>
      <c r="O6" t="s">
        <v>50</v>
      </c>
      <c r="P6" t="s">
        <v>51</v>
      </c>
    </row>
    <row r="7" spans="1:16" x14ac:dyDescent="0.3">
      <c r="A7">
        <v>1</v>
      </c>
      <c r="B7">
        <v>1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t="s">
        <v>55</v>
      </c>
      <c r="O7" t="s">
        <v>56</v>
      </c>
      <c r="P7" t="s">
        <v>57</v>
      </c>
    </row>
    <row r="8" spans="1:16" x14ac:dyDescent="0.3">
      <c r="A8">
        <v>1</v>
      </c>
      <c r="B8">
        <v>1</v>
      </c>
      <c r="C8">
        <v>1</v>
      </c>
      <c r="D8">
        <v>0</v>
      </c>
      <c r="E8">
        <v>0</v>
      </c>
      <c r="F8">
        <v>0</v>
      </c>
      <c r="G8">
        <v>1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 t="s">
        <v>61</v>
      </c>
      <c r="O8" t="s">
        <v>62</v>
      </c>
      <c r="P8" t="s">
        <v>63</v>
      </c>
    </row>
    <row r="9" spans="1:16" x14ac:dyDescent="0.3">
      <c r="A9">
        <v>1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t="s">
        <v>66</v>
      </c>
      <c r="O9" t="s">
        <v>67</v>
      </c>
      <c r="P9" t="s">
        <v>68</v>
      </c>
    </row>
    <row r="10" spans="1:16" x14ac:dyDescent="0.3">
      <c r="A10">
        <v>1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1</v>
      </c>
      <c r="J10">
        <v>0</v>
      </c>
      <c r="K10">
        <v>0</v>
      </c>
      <c r="L10">
        <v>0</v>
      </c>
      <c r="M10">
        <v>1</v>
      </c>
      <c r="N10" s="8" t="s">
        <v>71</v>
      </c>
      <c r="O10" s="8" t="s">
        <v>72</v>
      </c>
      <c r="P10" s="8" t="s">
        <v>73</v>
      </c>
    </row>
    <row r="11" spans="1:16" x14ac:dyDescent="0.3">
      <c r="A11">
        <v>1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t="s">
        <v>76</v>
      </c>
      <c r="O11" t="s">
        <v>77</v>
      </c>
      <c r="P11" t="s">
        <v>78</v>
      </c>
    </row>
    <row r="12" spans="1:16" x14ac:dyDescent="0.3">
      <c r="A12">
        <v>1</v>
      </c>
      <c r="B12">
        <v>0</v>
      </c>
      <c r="C12">
        <v>0</v>
      </c>
      <c r="D12">
        <v>1</v>
      </c>
      <c r="E12">
        <v>1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 s="8" t="s">
        <v>103</v>
      </c>
      <c r="O12" s="8" t="s">
        <v>104</v>
      </c>
      <c r="P12" s="8" t="s">
        <v>105</v>
      </c>
    </row>
    <row r="13" spans="1:16" x14ac:dyDescent="0.3">
      <c r="A13">
        <v>1</v>
      </c>
      <c r="B13">
        <v>1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t="s">
        <v>112</v>
      </c>
      <c r="O13" t="s">
        <v>113</v>
      </c>
      <c r="P13" t="s">
        <v>114</v>
      </c>
    </row>
    <row r="14" spans="1:16" x14ac:dyDescent="0.3">
      <c r="A14">
        <v>1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t="s">
        <v>147</v>
      </c>
      <c r="O14" t="s">
        <v>148</v>
      </c>
      <c r="P14" t="s">
        <v>149</v>
      </c>
    </row>
    <row r="15" spans="1:16" ht="15" thickBot="1" x14ac:dyDescent="0.35">
      <c r="A15">
        <v>1</v>
      </c>
      <c r="B15">
        <v>1</v>
      </c>
      <c r="C15">
        <v>0</v>
      </c>
      <c r="D15">
        <v>0</v>
      </c>
      <c r="E15">
        <v>1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 t="s">
        <v>103</v>
      </c>
      <c r="O15" t="s">
        <v>182</v>
      </c>
      <c r="P15" t="s">
        <v>183</v>
      </c>
    </row>
    <row r="16" spans="1:16" ht="15" thickBot="1" x14ac:dyDescent="0.35">
      <c r="B16" s="25">
        <f t="shared" ref="B16:M16" si="0">SUM(B2:B15)</f>
        <v>10</v>
      </c>
      <c r="C16" s="26">
        <f t="shared" si="0"/>
        <v>5</v>
      </c>
      <c r="D16" s="26">
        <f t="shared" si="0"/>
        <v>5</v>
      </c>
      <c r="E16" s="26">
        <f t="shared" si="0"/>
        <v>3</v>
      </c>
      <c r="F16" s="26">
        <f t="shared" si="0"/>
        <v>2</v>
      </c>
      <c r="G16" s="26">
        <f t="shared" si="0"/>
        <v>5</v>
      </c>
      <c r="H16" s="26">
        <f t="shared" si="0"/>
        <v>4</v>
      </c>
      <c r="I16" s="26">
        <f t="shared" si="0"/>
        <v>4</v>
      </c>
      <c r="J16" s="26">
        <f t="shared" si="0"/>
        <v>0</v>
      </c>
      <c r="K16" s="26">
        <f t="shared" si="0"/>
        <v>0</v>
      </c>
      <c r="L16" s="26">
        <f t="shared" si="0"/>
        <v>1</v>
      </c>
      <c r="M16" s="27">
        <f t="shared" si="0"/>
        <v>5</v>
      </c>
    </row>
    <row r="19" spans="1:2" ht="15" thickBot="1" x14ac:dyDescent="0.35"/>
    <row r="20" spans="1:2" ht="15" thickBot="1" x14ac:dyDescent="0.35">
      <c r="A20" s="33" t="s">
        <v>277</v>
      </c>
      <c r="B20" s="33" t="s">
        <v>275</v>
      </c>
    </row>
    <row r="21" spans="1:2" x14ac:dyDescent="0.3">
      <c r="A21" s="13" t="s">
        <v>264</v>
      </c>
      <c r="B21" s="4">
        <v>10</v>
      </c>
    </row>
    <row r="22" spans="1:2" x14ac:dyDescent="0.3">
      <c r="A22" s="14" t="s">
        <v>65</v>
      </c>
      <c r="B22" s="6">
        <v>5</v>
      </c>
    </row>
    <row r="23" spans="1:2" x14ac:dyDescent="0.3">
      <c r="A23" s="14" t="s">
        <v>25</v>
      </c>
      <c r="B23" s="6">
        <v>5</v>
      </c>
    </row>
    <row r="24" spans="1:2" x14ac:dyDescent="0.3">
      <c r="A24" s="14" t="s">
        <v>265</v>
      </c>
      <c r="B24" s="6">
        <v>3</v>
      </c>
    </row>
    <row r="25" spans="1:2" x14ac:dyDescent="0.3">
      <c r="A25" s="14" t="s">
        <v>138</v>
      </c>
      <c r="B25" s="6">
        <v>2</v>
      </c>
    </row>
    <row r="26" spans="1:2" x14ac:dyDescent="0.3">
      <c r="A26" s="14" t="s">
        <v>15</v>
      </c>
      <c r="B26" s="6">
        <v>5</v>
      </c>
    </row>
    <row r="27" spans="1:2" x14ac:dyDescent="0.3">
      <c r="A27" s="14" t="s">
        <v>266</v>
      </c>
      <c r="B27" s="6">
        <v>4</v>
      </c>
    </row>
    <row r="28" spans="1:2" ht="15" thickBot="1" x14ac:dyDescent="0.35">
      <c r="A28" s="14" t="s">
        <v>195</v>
      </c>
      <c r="B28" s="6">
        <v>4</v>
      </c>
    </row>
    <row r="29" spans="1:2" x14ac:dyDescent="0.3">
      <c r="A29" s="13" t="s">
        <v>268</v>
      </c>
      <c r="B29" s="4">
        <v>0</v>
      </c>
    </row>
    <row r="30" spans="1:2" ht="15" thickBot="1" x14ac:dyDescent="0.35">
      <c r="A30" s="14" t="s">
        <v>267</v>
      </c>
      <c r="B30" s="6">
        <v>0</v>
      </c>
    </row>
    <row r="31" spans="1:2" x14ac:dyDescent="0.3">
      <c r="A31" s="38" t="s">
        <v>269</v>
      </c>
      <c r="B31" s="39">
        <v>1</v>
      </c>
    </row>
    <row r="32" spans="1:2" ht="15" thickBot="1" x14ac:dyDescent="0.35">
      <c r="A32" s="36" t="s">
        <v>270</v>
      </c>
      <c r="B32" s="37">
        <v>5</v>
      </c>
    </row>
  </sheetData>
  <conditionalFormatting sqref="B2:M15">
    <cfRule type="cellIs" dxfId="3" priority="2" operator="greaterThan">
      <formula>0.5</formula>
    </cfRule>
  </conditionalFormatting>
  <conditionalFormatting sqref="B21:B28">
    <cfRule type="cellIs" dxfId="2" priority="1" operator="lessThan">
      <formula>3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92E35-1088-4FFA-809A-1F7E58639530}">
  <dimension ref="A1:Y49"/>
  <sheetViews>
    <sheetView topLeftCell="E1" zoomScaleNormal="100" workbookViewId="0">
      <selection activeCell="F20" sqref="F20"/>
    </sheetView>
  </sheetViews>
  <sheetFormatPr defaultRowHeight="14.4" x14ac:dyDescent="0.3"/>
  <cols>
    <col min="1" max="1" width="2.88671875" customWidth="1"/>
    <col min="2" max="2" width="3.33203125" customWidth="1"/>
    <col min="3" max="3" width="111.5546875" customWidth="1"/>
    <col min="5" max="5" width="14.6640625" bestFit="1" customWidth="1"/>
    <col min="6" max="7" width="14.6640625" customWidth="1"/>
    <col min="8" max="8" width="21.88671875" bestFit="1" customWidth="1"/>
    <col min="9" max="9" width="7.6640625" bestFit="1" customWidth="1"/>
    <col min="10" max="10" width="15" bestFit="1" customWidth="1"/>
    <col min="11" max="11" width="7.6640625" customWidth="1"/>
    <col min="12" max="12" width="14.6640625" bestFit="1" customWidth="1"/>
    <col min="13" max="13" width="16.21875" bestFit="1" customWidth="1"/>
    <col min="14" max="18" width="11.33203125" customWidth="1"/>
    <col min="19" max="19" width="13.88671875" bestFit="1" customWidth="1"/>
    <col min="20" max="20" width="16.88671875" bestFit="1" customWidth="1"/>
    <col min="21" max="21" width="68" customWidth="1"/>
    <col min="22" max="22" width="14.5546875" customWidth="1"/>
    <col min="23" max="23" width="10.44140625" bestFit="1" customWidth="1"/>
    <col min="24" max="24" width="13.77734375" bestFit="1" customWidth="1"/>
    <col min="25" max="25" width="35.109375" bestFit="1" customWidth="1"/>
  </cols>
  <sheetData>
    <row r="1" spans="1:25" x14ac:dyDescent="0.3">
      <c r="A1" t="s">
        <v>0</v>
      </c>
      <c r="B1" t="s">
        <v>1</v>
      </c>
      <c r="C1" t="s">
        <v>2</v>
      </c>
      <c r="D1" t="s">
        <v>264</v>
      </c>
      <c r="E1" t="s">
        <v>65</v>
      </c>
      <c r="F1" t="s">
        <v>25</v>
      </c>
      <c r="G1" t="s">
        <v>265</v>
      </c>
      <c r="H1" t="s">
        <v>138</v>
      </c>
      <c r="I1" t="s">
        <v>15</v>
      </c>
      <c r="J1" t="s">
        <v>266</v>
      </c>
      <c r="K1" t="s">
        <v>195</v>
      </c>
      <c r="L1" t="s">
        <v>268</v>
      </c>
      <c r="M1" t="s">
        <v>267</v>
      </c>
      <c r="N1" t="s">
        <v>84</v>
      </c>
      <c r="O1" t="s">
        <v>125</v>
      </c>
      <c r="P1" t="s">
        <v>16</v>
      </c>
      <c r="Q1" t="s">
        <v>156</v>
      </c>
      <c r="R1" t="s">
        <v>26</v>
      </c>
      <c r="S1" t="s">
        <v>269</v>
      </c>
      <c r="T1" t="s">
        <v>270</v>
      </c>
      <c r="U1" t="s">
        <v>3</v>
      </c>
      <c r="V1" t="s">
        <v>4</v>
      </c>
      <c r="W1" t="s">
        <v>5</v>
      </c>
      <c r="X1" t="s">
        <v>6</v>
      </c>
      <c r="Y1" t="s">
        <v>7</v>
      </c>
    </row>
    <row r="2" spans="1:25" x14ac:dyDescent="0.3">
      <c r="A2" t="s">
        <v>14</v>
      </c>
      <c r="B2" t="s">
        <v>9</v>
      </c>
      <c r="C2" t="s">
        <v>15</v>
      </c>
      <c r="D2">
        <f>COUNTIF(C2, "*Social Determinants of Health/Health Equity*")</f>
        <v>0</v>
      </c>
      <c r="E2">
        <f>COUNTIF(C2, "*Chronic Disease*")</f>
        <v>0</v>
      </c>
      <c r="F2">
        <f>COUNTIF(C2, "*Mental Health*")</f>
        <v>0</v>
      </c>
      <c r="G2">
        <f>COUNTIF(C2, "*Healthy Aging*")</f>
        <v>0</v>
      </c>
      <c r="H2">
        <f>COUNTIF(C2, "*Maternal*")</f>
        <v>0</v>
      </c>
      <c r="I2">
        <f t="shared" ref="I2:I48" si="0">COUNTIF(C2, "*Obesity*")</f>
        <v>1</v>
      </c>
      <c r="J2">
        <f>COUNTIF(C2, "*Physical Activity*")</f>
        <v>0</v>
      </c>
      <c r="K2">
        <f t="shared" ref="K2:K48" si="1">COUNTIF(C2, "*Nutrition*")</f>
        <v>0</v>
      </c>
      <c r="L2">
        <f>COUNTIF(C2, "*I am not*")</f>
        <v>0</v>
      </c>
      <c r="M2">
        <f>COUNTIF(U2, "*I am not*")</f>
        <v>0</v>
      </c>
      <c r="N2">
        <f>COUNTIF(U2, "*Morris*")</f>
        <v>0</v>
      </c>
      <c r="O2">
        <f>COUNTIF(U2, "*Passaic*")</f>
        <v>0</v>
      </c>
      <c r="P2">
        <f>COUNTIF(U2, "*Sussex*")</f>
        <v>1</v>
      </c>
      <c r="Q2">
        <f>COUNTIF(U2, "*Union*")</f>
        <v>0</v>
      </c>
      <c r="R2">
        <f>COUNTIF(U2, "*Warren*")</f>
        <v>0</v>
      </c>
      <c r="S2">
        <f>COUNTIF(V2, "*Yes*")</f>
        <v>0</v>
      </c>
      <c r="T2">
        <f>COUNTIF(V2, "*Maybe*")</f>
        <v>0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</row>
    <row r="3" spans="1:25" x14ac:dyDescent="0.3">
      <c r="A3" t="s">
        <v>24</v>
      </c>
      <c r="B3" t="s">
        <v>9</v>
      </c>
      <c r="C3" t="s">
        <v>25</v>
      </c>
      <c r="D3">
        <f t="shared" ref="D3:D48" si="2">COUNTIF(C3, "*Social Determinants of Health/Health Equity*")</f>
        <v>0</v>
      </c>
      <c r="E3">
        <f t="shared" ref="E3:E48" si="3">COUNTIF(C3, "*Chronic Disease*")</f>
        <v>0</v>
      </c>
      <c r="F3">
        <f t="shared" ref="F3:F48" si="4">COUNTIF(C3, "*Mental Health*")</f>
        <v>1</v>
      </c>
      <c r="G3">
        <f t="shared" ref="G3:G48" si="5">COUNTIF(C3, "*Healthy Aging*")</f>
        <v>0</v>
      </c>
      <c r="H3">
        <f t="shared" ref="H3:H48" si="6">COUNTIF(C3, "*Maternal*")</f>
        <v>0</v>
      </c>
      <c r="I3">
        <f t="shared" si="0"/>
        <v>0</v>
      </c>
      <c r="J3">
        <f t="shared" ref="J3:J48" si="7">COUNTIF(C3, "*Physical Activity*")</f>
        <v>0</v>
      </c>
      <c r="K3">
        <f t="shared" si="1"/>
        <v>0</v>
      </c>
      <c r="L3">
        <f t="shared" ref="L3:L48" si="8">COUNTIF(C3, "*I am not*")</f>
        <v>0</v>
      </c>
      <c r="M3">
        <f t="shared" ref="M3:M48" si="9">COUNTIF(U3, "*I am not*")</f>
        <v>0</v>
      </c>
      <c r="N3">
        <f t="shared" ref="N3:N48" si="10">COUNTIF(U3, "*Morris*")</f>
        <v>0</v>
      </c>
      <c r="O3">
        <f t="shared" ref="O3:O48" si="11">COUNTIF(U3, "*Passaic*")</f>
        <v>0</v>
      </c>
      <c r="P3">
        <f t="shared" ref="P3:P48" si="12">COUNTIF(U3, "*Sussex*")</f>
        <v>0</v>
      </c>
      <c r="Q3">
        <f t="shared" ref="Q3:Q48" si="13">COUNTIF(U3, "*Union*")</f>
        <v>0</v>
      </c>
      <c r="R3">
        <f t="shared" ref="R3:R48" si="14">COUNTIF(U3, "*Warren*")</f>
        <v>1</v>
      </c>
      <c r="S3">
        <f t="shared" ref="S3:S48" si="15">COUNTIF(V3, "*Yes*")</f>
        <v>0</v>
      </c>
      <c r="T3">
        <f t="shared" ref="T3:T48" si="16">COUNTIF(V3, "*Maybe*")</f>
        <v>1</v>
      </c>
      <c r="U3" t="s">
        <v>26</v>
      </c>
      <c r="V3" t="s">
        <v>12</v>
      </c>
      <c r="W3" t="s">
        <v>27</v>
      </c>
      <c r="X3" t="s">
        <v>28</v>
      </c>
      <c r="Y3" t="s">
        <v>29</v>
      </c>
    </row>
    <row r="4" spans="1:25" x14ac:dyDescent="0.3">
      <c r="A4" t="s">
        <v>30</v>
      </c>
      <c r="B4" t="s">
        <v>9</v>
      </c>
      <c r="C4" t="s">
        <v>31</v>
      </c>
      <c r="D4">
        <f t="shared" si="2"/>
        <v>1</v>
      </c>
      <c r="E4">
        <f t="shared" si="3"/>
        <v>1</v>
      </c>
      <c r="F4">
        <f t="shared" si="4"/>
        <v>0</v>
      </c>
      <c r="G4">
        <f t="shared" si="5"/>
        <v>0</v>
      </c>
      <c r="H4">
        <f t="shared" si="6"/>
        <v>0</v>
      </c>
      <c r="I4">
        <f t="shared" si="0"/>
        <v>1</v>
      </c>
      <c r="J4">
        <f t="shared" si="7"/>
        <v>1</v>
      </c>
      <c r="K4">
        <f t="shared" si="1"/>
        <v>1</v>
      </c>
      <c r="L4">
        <f t="shared" si="8"/>
        <v>0</v>
      </c>
      <c r="M4">
        <f t="shared" si="9"/>
        <v>0</v>
      </c>
      <c r="N4">
        <f t="shared" si="10"/>
        <v>1</v>
      </c>
      <c r="O4">
        <f t="shared" si="11"/>
        <v>0</v>
      </c>
      <c r="P4">
        <f t="shared" si="12"/>
        <v>0</v>
      </c>
      <c r="Q4">
        <f t="shared" si="13"/>
        <v>0</v>
      </c>
      <c r="R4">
        <f t="shared" si="14"/>
        <v>1</v>
      </c>
      <c r="S4">
        <f t="shared" si="15"/>
        <v>1</v>
      </c>
      <c r="T4">
        <f t="shared" si="16"/>
        <v>0</v>
      </c>
      <c r="U4" t="s">
        <v>32</v>
      </c>
      <c r="V4" t="s">
        <v>9</v>
      </c>
      <c r="W4" t="s">
        <v>33</v>
      </c>
      <c r="X4" t="s">
        <v>34</v>
      </c>
      <c r="Y4" t="s">
        <v>35</v>
      </c>
    </row>
    <row r="5" spans="1:25" x14ac:dyDescent="0.3">
      <c r="A5" t="s">
        <v>36</v>
      </c>
      <c r="B5" t="s">
        <v>9</v>
      </c>
      <c r="C5" t="s">
        <v>37</v>
      </c>
      <c r="D5">
        <f t="shared" si="2"/>
        <v>1</v>
      </c>
      <c r="E5">
        <f t="shared" si="3"/>
        <v>1</v>
      </c>
      <c r="F5">
        <f t="shared" si="4"/>
        <v>0</v>
      </c>
      <c r="G5">
        <f t="shared" si="5"/>
        <v>1</v>
      </c>
      <c r="H5">
        <f t="shared" si="6"/>
        <v>0</v>
      </c>
      <c r="I5">
        <f t="shared" si="0"/>
        <v>1</v>
      </c>
      <c r="J5">
        <f t="shared" si="7"/>
        <v>1</v>
      </c>
      <c r="K5">
        <f t="shared" si="1"/>
        <v>1</v>
      </c>
      <c r="L5">
        <f t="shared" si="8"/>
        <v>0</v>
      </c>
      <c r="M5">
        <f t="shared" si="9"/>
        <v>0</v>
      </c>
      <c r="N5">
        <f t="shared" si="10"/>
        <v>0</v>
      </c>
      <c r="O5">
        <f t="shared" si="11"/>
        <v>0</v>
      </c>
      <c r="P5">
        <f t="shared" si="12"/>
        <v>0</v>
      </c>
      <c r="Q5">
        <f t="shared" si="13"/>
        <v>0</v>
      </c>
      <c r="R5">
        <f t="shared" si="14"/>
        <v>1</v>
      </c>
      <c r="S5">
        <f t="shared" si="15"/>
        <v>0</v>
      </c>
      <c r="T5">
        <f t="shared" si="16"/>
        <v>1</v>
      </c>
      <c r="U5" t="s">
        <v>26</v>
      </c>
      <c r="V5" t="s">
        <v>12</v>
      </c>
      <c r="W5" t="s">
        <v>38</v>
      </c>
      <c r="X5" t="s">
        <v>39</v>
      </c>
      <c r="Y5" t="s">
        <v>40</v>
      </c>
    </row>
    <row r="6" spans="1:25" x14ac:dyDescent="0.3">
      <c r="A6" t="s">
        <v>41</v>
      </c>
      <c r="B6" t="s">
        <v>9</v>
      </c>
      <c r="C6" t="s">
        <v>42</v>
      </c>
      <c r="D6">
        <f t="shared" si="2"/>
        <v>1</v>
      </c>
      <c r="E6">
        <f t="shared" si="3"/>
        <v>1</v>
      </c>
      <c r="F6">
        <f t="shared" si="4"/>
        <v>1</v>
      </c>
      <c r="G6">
        <f t="shared" si="5"/>
        <v>0</v>
      </c>
      <c r="H6">
        <f t="shared" si="6"/>
        <v>0</v>
      </c>
      <c r="I6">
        <f t="shared" si="0"/>
        <v>0</v>
      </c>
      <c r="J6">
        <f t="shared" si="7"/>
        <v>1</v>
      </c>
      <c r="K6">
        <f t="shared" si="1"/>
        <v>0</v>
      </c>
      <c r="L6">
        <f t="shared" si="8"/>
        <v>0</v>
      </c>
      <c r="M6">
        <f t="shared" si="9"/>
        <v>0</v>
      </c>
      <c r="N6">
        <f t="shared" si="10"/>
        <v>0</v>
      </c>
      <c r="O6">
        <f t="shared" si="11"/>
        <v>0</v>
      </c>
      <c r="P6">
        <f t="shared" si="12"/>
        <v>1</v>
      </c>
      <c r="Q6">
        <f t="shared" si="13"/>
        <v>0</v>
      </c>
      <c r="R6">
        <f t="shared" si="14"/>
        <v>1</v>
      </c>
      <c r="S6">
        <f t="shared" si="15"/>
        <v>0</v>
      </c>
      <c r="T6">
        <f t="shared" si="16"/>
        <v>1</v>
      </c>
      <c r="U6" t="s">
        <v>43</v>
      </c>
      <c r="V6" t="s">
        <v>12</v>
      </c>
      <c r="W6" t="s">
        <v>44</v>
      </c>
      <c r="X6" t="s">
        <v>45</v>
      </c>
      <c r="Y6" t="s">
        <v>46</v>
      </c>
    </row>
    <row r="7" spans="1:25" x14ac:dyDescent="0.3">
      <c r="A7" t="s">
        <v>47</v>
      </c>
      <c r="B7" t="s">
        <v>9</v>
      </c>
      <c r="C7" t="s">
        <v>48</v>
      </c>
      <c r="D7">
        <f t="shared" si="2"/>
        <v>1</v>
      </c>
      <c r="E7">
        <f t="shared" si="3"/>
        <v>0</v>
      </c>
      <c r="F7">
        <f t="shared" si="4"/>
        <v>0</v>
      </c>
      <c r="G7">
        <f t="shared" si="5"/>
        <v>0</v>
      </c>
      <c r="H7">
        <f t="shared" si="6"/>
        <v>1</v>
      </c>
      <c r="I7">
        <f t="shared" si="0"/>
        <v>0</v>
      </c>
      <c r="J7">
        <f t="shared" si="7"/>
        <v>0</v>
      </c>
      <c r="K7">
        <f t="shared" si="1"/>
        <v>0</v>
      </c>
      <c r="L7">
        <f t="shared" si="8"/>
        <v>0</v>
      </c>
      <c r="M7">
        <f t="shared" si="9"/>
        <v>0</v>
      </c>
      <c r="N7">
        <f t="shared" si="10"/>
        <v>0</v>
      </c>
      <c r="O7">
        <f t="shared" si="11"/>
        <v>0</v>
      </c>
      <c r="P7">
        <f t="shared" si="12"/>
        <v>0</v>
      </c>
      <c r="Q7">
        <f t="shared" si="13"/>
        <v>0</v>
      </c>
      <c r="R7">
        <f t="shared" si="14"/>
        <v>1</v>
      </c>
      <c r="S7">
        <f t="shared" si="15"/>
        <v>0</v>
      </c>
      <c r="T7">
        <f t="shared" si="16"/>
        <v>0</v>
      </c>
      <c r="U7" t="s">
        <v>26</v>
      </c>
      <c r="V7" t="s">
        <v>17</v>
      </c>
      <c r="W7" t="s">
        <v>49</v>
      </c>
      <c r="X7" t="s">
        <v>50</v>
      </c>
      <c r="Y7" t="s">
        <v>51</v>
      </c>
    </row>
    <row r="8" spans="1:25" x14ac:dyDescent="0.3">
      <c r="A8" t="s">
        <v>53</v>
      </c>
      <c r="B8" t="s">
        <v>9</v>
      </c>
      <c r="C8" t="s">
        <v>54</v>
      </c>
      <c r="D8">
        <f t="shared" si="2"/>
        <v>1</v>
      </c>
      <c r="E8">
        <f t="shared" si="3"/>
        <v>0</v>
      </c>
      <c r="F8">
        <f t="shared" si="4"/>
        <v>1</v>
      </c>
      <c r="G8">
        <f t="shared" si="5"/>
        <v>0</v>
      </c>
      <c r="H8">
        <f t="shared" si="6"/>
        <v>0</v>
      </c>
      <c r="I8">
        <f t="shared" si="0"/>
        <v>0</v>
      </c>
      <c r="J8">
        <f t="shared" si="7"/>
        <v>0</v>
      </c>
      <c r="K8">
        <f t="shared" si="1"/>
        <v>0</v>
      </c>
      <c r="L8">
        <f t="shared" si="8"/>
        <v>0</v>
      </c>
      <c r="M8">
        <f t="shared" si="9"/>
        <v>0</v>
      </c>
      <c r="N8">
        <f t="shared" si="10"/>
        <v>0</v>
      </c>
      <c r="O8">
        <f t="shared" si="11"/>
        <v>0</v>
      </c>
      <c r="P8">
        <f t="shared" si="12"/>
        <v>0</v>
      </c>
      <c r="Q8">
        <f t="shared" si="13"/>
        <v>0</v>
      </c>
      <c r="R8">
        <f t="shared" si="14"/>
        <v>1</v>
      </c>
      <c r="S8">
        <f t="shared" si="15"/>
        <v>0</v>
      </c>
      <c r="T8">
        <f t="shared" si="16"/>
        <v>0</v>
      </c>
      <c r="U8" t="s">
        <v>26</v>
      </c>
      <c r="V8" t="s">
        <v>17</v>
      </c>
      <c r="W8" t="s">
        <v>55</v>
      </c>
      <c r="X8" t="s">
        <v>56</v>
      </c>
      <c r="Y8" t="s">
        <v>57</v>
      </c>
    </row>
    <row r="9" spans="1:25" x14ac:dyDescent="0.3">
      <c r="A9" t="s">
        <v>58</v>
      </c>
      <c r="B9" t="s">
        <v>9</v>
      </c>
      <c r="C9" t="s">
        <v>59</v>
      </c>
      <c r="D9">
        <f t="shared" si="2"/>
        <v>1</v>
      </c>
      <c r="E9">
        <f t="shared" si="3"/>
        <v>1</v>
      </c>
      <c r="F9">
        <f t="shared" si="4"/>
        <v>0</v>
      </c>
      <c r="G9">
        <f t="shared" si="5"/>
        <v>0</v>
      </c>
      <c r="H9">
        <f t="shared" si="6"/>
        <v>0</v>
      </c>
      <c r="I9">
        <f t="shared" si="0"/>
        <v>1</v>
      </c>
      <c r="J9">
        <f t="shared" si="7"/>
        <v>0</v>
      </c>
      <c r="K9">
        <f t="shared" si="1"/>
        <v>1</v>
      </c>
      <c r="L9">
        <f t="shared" si="8"/>
        <v>0</v>
      </c>
      <c r="M9">
        <f t="shared" si="9"/>
        <v>0</v>
      </c>
      <c r="N9">
        <f t="shared" si="10"/>
        <v>1</v>
      </c>
      <c r="O9">
        <f t="shared" si="11"/>
        <v>0</v>
      </c>
      <c r="P9">
        <f t="shared" si="12"/>
        <v>1</v>
      </c>
      <c r="Q9">
        <f t="shared" si="13"/>
        <v>1</v>
      </c>
      <c r="R9">
        <f t="shared" si="14"/>
        <v>1</v>
      </c>
      <c r="S9">
        <f t="shared" si="15"/>
        <v>0</v>
      </c>
      <c r="T9">
        <f t="shared" si="16"/>
        <v>0</v>
      </c>
      <c r="U9" t="s">
        <v>60</v>
      </c>
      <c r="V9" t="s">
        <v>17</v>
      </c>
      <c r="W9" t="s">
        <v>61</v>
      </c>
      <c r="X9" t="s">
        <v>62</v>
      </c>
      <c r="Y9" t="s">
        <v>63</v>
      </c>
    </row>
    <row r="10" spans="1:25" x14ac:dyDescent="0.3">
      <c r="A10" t="s">
        <v>64</v>
      </c>
      <c r="B10" t="s">
        <v>9</v>
      </c>
      <c r="C10" t="s">
        <v>65</v>
      </c>
      <c r="D10">
        <f t="shared" si="2"/>
        <v>0</v>
      </c>
      <c r="E10">
        <f t="shared" si="3"/>
        <v>1</v>
      </c>
      <c r="F10">
        <f t="shared" si="4"/>
        <v>0</v>
      </c>
      <c r="G10">
        <f t="shared" si="5"/>
        <v>0</v>
      </c>
      <c r="H10">
        <f t="shared" si="6"/>
        <v>0</v>
      </c>
      <c r="I10">
        <f t="shared" si="0"/>
        <v>0</v>
      </c>
      <c r="J10">
        <f t="shared" si="7"/>
        <v>0</v>
      </c>
      <c r="K10">
        <f t="shared" si="1"/>
        <v>0</v>
      </c>
      <c r="L10">
        <f t="shared" si="8"/>
        <v>0</v>
      </c>
      <c r="M10">
        <f t="shared" si="9"/>
        <v>0</v>
      </c>
      <c r="N10">
        <f t="shared" si="10"/>
        <v>0</v>
      </c>
      <c r="O10">
        <f t="shared" si="11"/>
        <v>0</v>
      </c>
      <c r="P10">
        <f t="shared" si="12"/>
        <v>1</v>
      </c>
      <c r="Q10">
        <f t="shared" si="13"/>
        <v>0</v>
      </c>
      <c r="R10">
        <f t="shared" si="14"/>
        <v>1</v>
      </c>
      <c r="S10">
        <f t="shared" si="15"/>
        <v>0</v>
      </c>
      <c r="T10">
        <f t="shared" si="16"/>
        <v>0</v>
      </c>
      <c r="U10" t="s">
        <v>43</v>
      </c>
      <c r="V10" t="s">
        <v>17</v>
      </c>
      <c r="W10" t="s">
        <v>66</v>
      </c>
      <c r="X10" t="s">
        <v>67</v>
      </c>
      <c r="Y10" t="s">
        <v>68</v>
      </c>
    </row>
    <row r="11" spans="1:25" x14ac:dyDescent="0.3">
      <c r="A11" t="s">
        <v>69</v>
      </c>
      <c r="B11" t="s">
        <v>9</v>
      </c>
      <c r="C11" t="s">
        <v>70</v>
      </c>
      <c r="D11">
        <f t="shared" si="2"/>
        <v>0</v>
      </c>
      <c r="E11">
        <f t="shared" si="3"/>
        <v>0</v>
      </c>
      <c r="F11">
        <f t="shared" si="4"/>
        <v>0</v>
      </c>
      <c r="G11">
        <f t="shared" si="5"/>
        <v>0</v>
      </c>
      <c r="H11">
        <f t="shared" si="6"/>
        <v>0</v>
      </c>
      <c r="I11">
        <f t="shared" si="0"/>
        <v>1</v>
      </c>
      <c r="J11">
        <f t="shared" si="7"/>
        <v>0</v>
      </c>
      <c r="K11">
        <f t="shared" si="1"/>
        <v>1</v>
      </c>
      <c r="L11">
        <f t="shared" si="8"/>
        <v>0</v>
      </c>
      <c r="M11">
        <f t="shared" si="9"/>
        <v>0</v>
      </c>
      <c r="N11">
        <f t="shared" si="10"/>
        <v>0</v>
      </c>
      <c r="O11">
        <f t="shared" si="11"/>
        <v>0</v>
      </c>
      <c r="P11">
        <f t="shared" si="12"/>
        <v>0</v>
      </c>
      <c r="Q11">
        <f t="shared" si="13"/>
        <v>0</v>
      </c>
      <c r="R11">
        <f t="shared" si="14"/>
        <v>1</v>
      </c>
      <c r="S11">
        <f t="shared" si="15"/>
        <v>0</v>
      </c>
      <c r="T11">
        <f t="shared" si="16"/>
        <v>1</v>
      </c>
      <c r="U11" t="s">
        <v>26</v>
      </c>
      <c r="V11" t="s">
        <v>12</v>
      </c>
      <c r="W11" t="s">
        <v>71</v>
      </c>
      <c r="X11" t="s">
        <v>72</v>
      </c>
      <c r="Y11" t="s">
        <v>73</v>
      </c>
    </row>
    <row r="12" spans="1:25" x14ac:dyDescent="0.3">
      <c r="A12" t="s">
        <v>74</v>
      </c>
      <c r="B12" t="s">
        <v>9</v>
      </c>
      <c r="C12" t="s">
        <v>75</v>
      </c>
      <c r="D12">
        <f t="shared" si="2"/>
        <v>1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t="shared" si="0"/>
        <v>0</v>
      </c>
      <c r="J12">
        <f t="shared" si="7"/>
        <v>0</v>
      </c>
      <c r="K12">
        <f t="shared" si="1"/>
        <v>0</v>
      </c>
      <c r="L12">
        <f t="shared" si="8"/>
        <v>0</v>
      </c>
      <c r="M12">
        <f t="shared" si="9"/>
        <v>0</v>
      </c>
      <c r="N12">
        <f t="shared" si="10"/>
        <v>0</v>
      </c>
      <c r="O12">
        <f t="shared" si="11"/>
        <v>0</v>
      </c>
      <c r="P12">
        <f t="shared" si="12"/>
        <v>1</v>
      </c>
      <c r="Q12">
        <f t="shared" si="13"/>
        <v>0</v>
      </c>
      <c r="R12">
        <f t="shared" si="14"/>
        <v>1</v>
      </c>
      <c r="S12">
        <f t="shared" si="15"/>
        <v>0</v>
      </c>
      <c r="T12">
        <f t="shared" si="16"/>
        <v>0</v>
      </c>
      <c r="U12" t="s">
        <v>43</v>
      </c>
      <c r="V12" t="s">
        <v>17</v>
      </c>
      <c r="W12" t="s">
        <v>76</v>
      </c>
      <c r="X12" t="s">
        <v>77</v>
      </c>
      <c r="Y12" t="s">
        <v>78</v>
      </c>
    </row>
    <row r="13" spans="1:25" x14ac:dyDescent="0.3">
      <c r="A13" t="s">
        <v>79</v>
      </c>
      <c r="B13" t="s">
        <v>9</v>
      </c>
      <c r="C13" t="s">
        <v>25</v>
      </c>
      <c r="D13">
        <f t="shared" si="2"/>
        <v>0</v>
      </c>
      <c r="E13">
        <f t="shared" si="3"/>
        <v>0</v>
      </c>
      <c r="F13">
        <f t="shared" si="4"/>
        <v>1</v>
      </c>
      <c r="G13">
        <f t="shared" si="5"/>
        <v>0</v>
      </c>
      <c r="H13">
        <f t="shared" si="6"/>
        <v>0</v>
      </c>
      <c r="I13">
        <f t="shared" si="0"/>
        <v>0</v>
      </c>
      <c r="J13">
        <f t="shared" si="7"/>
        <v>0</v>
      </c>
      <c r="K13">
        <f t="shared" si="1"/>
        <v>0</v>
      </c>
      <c r="L13">
        <f t="shared" si="8"/>
        <v>0</v>
      </c>
      <c r="M13">
        <f t="shared" si="9"/>
        <v>0</v>
      </c>
      <c r="N13">
        <f t="shared" si="10"/>
        <v>1</v>
      </c>
      <c r="O13">
        <f t="shared" si="11"/>
        <v>0</v>
      </c>
      <c r="P13">
        <f t="shared" si="12"/>
        <v>1</v>
      </c>
      <c r="Q13">
        <f t="shared" si="13"/>
        <v>0</v>
      </c>
      <c r="R13">
        <f t="shared" si="14"/>
        <v>0</v>
      </c>
      <c r="S13">
        <f t="shared" si="15"/>
        <v>0</v>
      </c>
      <c r="T13">
        <f t="shared" si="16"/>
        <v>0</v>
      </c>
      <c r="U13" t="s">
        <v>80</v>
      </c>
      <c r="V13" t="s">
        <v>17</v>
      </c>
      <c r="W13" t="s">
        <v>81</v>
      </c>
      <c r="X13" t="s">
        <v>82</v>
      </c>
      <c r="Y13" t="s">
        <v>83</v>
      </c>
    </row>
    <row r="14" spans="1:25" x14ac:dyDescent="0.3">
      <c r="A14" t="s">
        <v>85</v>
      </c>
      <c r="B14" t="s">
        <v>9</v>
      </c>
      <c r="C14" t="s">
        <v>86</v>
      </c>
      <c r="D14">
        <f t="shared" si="2"/>
        <v>1</v>
      </c>
      <c r="E14">
        <f t="shared" si="3"/>
        <v>1</v>
      </c>
      <c r="F14">
        <f t="shared" si="4"/>
        <v>1</v>
      </c>
      <c r="G14">
        <f t="shared" si="5"/>
        <v>1</v>
      </c>
      <c r="H14">
        <f t="shared" si="6"/>
        <v>0</v>
      </c>
      <c r="I14">
        <f t="shared" si="0"/>
        <v>1</v>
      </c>
      <c r="J14">
        <f t="shared" si="7"/>
        <v>1</v>
      </c>
      <c r="K14">
        <f t="shared" si="1"/>
        <v>1</v>
      </c>
      <c r="L14">
        <f t="shared" si="8"/>
        <v>0</v>
      </c>
      <c r="M14">
        <f t="shared" si="9"/>
        <v>0</v>
      </c>
      <c r="N14">
        <f t="shared" si="10"/>
        <v>0</v>
      </c>
      <c r="O14">
        <f t="shared" si="11"/>
        <v>0</v>
      </c>
      <c r="P14">
        <f t="shared" si="12"/>
        <v>1</v>
      </c>
      <c r="Q14">
        <f t="shared" si="13"/>
        <v>0</v>
      </c>
      <c r="R14">
        <f t="shared" si="14"/>
        <v>0</v>
      </c>
      <c r="S14">
        <f t="shared" si="15"/>
        <v>0</v>
      </c>
      <c r="T14">
        <f t="shared" si="16"/>
        <v>0</v>
      </c>
      <c r="U14" t="s">
        <v>16</v>
      </c>
      <c r="V14" t="s">
        <v>17</v>
      </c>
      <c r="W14" t="s">
        <v>87</v>
      </c>
      <c r="X14" t="s">
        <v>88</v>
      </c>
      <c r="Y14" t="s">
        <v>89</v>
      </c>
    </row>
    <row r="15" spans="1:25" x14ac:dyDescent="0.3">
      <c r="A15" t="s">
        <v>90</v>
      </c>
      <c r="B15" t="s">
        <v>9</v>
      </c>
      <c r="C15" t="s">
        <v>91</v>
      </c>
      <c r="D15">
        <f t="shared" si="2"/>
        <v>0</v>
      </c>
      <c r="E15">
        <f t="shared" si="3"/>
        <v>0</v>
      </c>
      <c r="F15">
        <f t="shared" si="4"/>
        <v>1</v>
      </c>
      <c r="G15">
        <f t="shared" si="5"/>
        <v>0</v>
      </c>
      <c r="H15">
        <f t="shared" si="6"/>
        <v>0</v>
      </c>
      <c r="I15">
        <f t="shared" si="0"/>
        <v>1</v>
      </c>
      <c r="J15">
        <f t="shared" si="7"/>
        <v>1</v>
      </c>
      <c r="K15">
        <f t="shared" si="1"/>
        <v>0</v>
      </c>
      <c r="L15">
        <f t="shared" si="8"/>
        <v>0</v>
      </c>
      <c r="M15">
        <f t="shared" si="9"/>
        <v>0</v>
      </c>
      <c r="N15">
        <f t="shared" si="10"/>
        <v>0</v>
      </c>
      <c r="O15">
        <f t="shared" si="11"/>
        <v>0</v>
      </c>
      <c r="P15">
        <f t="shared" si="12"/>
        <v>1</v>
      </c>
      <c r="Q15">
        <f t="shared" si="13"/>
        <v>0</v>
      </c>
      <c r="R15">
        <f t="shared" si="14"/>
        <v>0</v>
      </c>
      <c r="S15">
        <f t="shared" si="15"/>
        <v>0</v>
      </c>
      <c r="T15">
        <f t="shared" si="16"/>
        <v>1</v>
      </c>
      <c r="U15" t="s">
        <v>16</v>
      </c>
      <c r="V15" t="s">
        <v>12</v>
      </c>
      <c r="W15" t="s">
        <v>92</v>
      </c>
      <c r="X15" t="s">
        <v>93</v>
      </c>
      <c r="Y15" t="s">
        <v>94</v>
      </c>
    </row>
    <row r="16" spans="1:25" x14ac:dyDescent="0.3">
      <c r="A16" t="s">
        <v>95</v>
      </c>
      <c r="B16" t="s">
        <v>9</v>
      </c>
      <c r="C16" t="s">
        <v>96</v>
      </c>
      <c r="D16">
        <f t="shared" si="2"/>
        <v>1</v>
      </c>
      <c r="E16">
        <f t="shared" si="3"/>
        <v>0</v>
      </c>
      <c r="F16">
        <f t="shared" si="4"/>
        <v>0</v>
      </c>
      <c r="G16">
        <f t="shared" si="5"/>
        <v>1</v>
      </c>
      <c r="H16">
        <f t="shared" si="6"/>
        <v>0</v>
      </c>
      <c r="I16">
        <f t="shared" si="0"/>
        <v>0</v>
      </c>
      <c r="J16">
        <f t="shared" si="7"/>
        <v>0</v>
      </c>
      <c r="K16">
        <f t="shared" si="1"/>
        <v>0</v>
      </c>
      <c r="L16">
        <f t="shared" si="8"/>
        <v>0</v>
      </c>
      <c r="M16">
        <f t="shared" si="9"/>
        <v>0</v>
      </c>
      <c r="N16">
        <f t="shared" si="10"/>
        <v>0</v>
      </c>
      <c r="O16">
        <f t="shared" si="11"/>
        <v>0</v>
      </c>
      <c r="P16">
        <f t="shared" si="12"/>
        <v>1</v>
      </c>
      <c r="Q16">
        <f t="shared" si="13"/>
        <v>0</v>
      </c>
      <c r="R16">
        <f t="shared" si="14"/>
        <v>0</v>
      </c>
      <c r="S16">
        <f t="shared" si="15"/>
        <v>0</v>
      </c>
      <c r="T16">
        <f t="shared" si="16"/>
        <v>1</v>
      </c>
      <c r="U16" t="s">
        <v>16</v>
      </c>
      <c r="V16" t="s">
        <v>12</v>
      </c>
      <c r="W16" t="s">
        <v>97</v>
      </c>
      <c r="X16" t="s">
        <v>98</v>
      </c>
      <c r="Y16" t="s">
        <v>99</v>
      </c>
    </row>
    <row r="17" spans="1:25" x14ac:dyDescent="0.3">
      <c r="A17" t="s">
        <v>100</v>
      </c>
      <c r="B17" t="s">
        <v>9</v>
      </c>
      <c r="C17" t="s">
        <v>101</v>
      </c>
      <c r="D17">
        <f t="shared" si="2"/>
        <v>0</v>
      </c>
      <c r="E17">
        <f t="shared" si="3"/>
        <v>0</v>
      </c>
      <c r="F17">
        <f t="shared" si="4"/>
        <v>1</v>
      </c>
      <c r="G17">
        <f t="shared" si="5"/>
        <v>1</v>
      </c>
      <c r="H17">
        <f t="shared" si="6"/>
        <v>0</v>
      </c>
      <c r="I17">
        <f t="shared" si="0"/>
        <v>1</v>
      </c>
      <c r="J17">
        <f t="shared" si="7"/>
        <v>0</v>
      </c>
      <c r="K17">
        <f t="shared" si="1"/>
        <v>0</v>
      </c>
      <c r="L17">
        <f t="shared" si="8"/>
        <v>0</v>
      </c>
      <c r="M17">
        <f t="shared" si="9"/>
        <v>0</v>
      </c>
      <c r="N17">
        <f t="shared" si="10"/>
        <v>1</v>
      </c>
      <c r="O17">
        <f t="shared" si="11"/>
        <v>0</v>
      </c>
      <c r="P17">
        <f t="shared" si="12"/>
        <v>1</v>
      </c>
      <c r="Q17">
        <f t="shared" si="13"/>
        <v>0</v>
      </c>
      <c r="R17">
        <f t="shared" si="14"/>
        <v>1</v>
      </c>
      <c r="S17">
        <f t="shared" si="15"/>
        <v>0</v>
      </c>
      <c r="T17">
        <f t="shared" si="16"/>
        <v>1</v>
      </c>
      <c r="U17" t="s">
        <v>102</v>
      </c>
      <c r="V17" t="s">
        <v>12</v>
      </c>
      <c r="W17" t="s">
        <v>103</v>
      </c>
      <c r="X17" t="s">
        <v>104</v>
      </c>
      <c r="Y17" t="s">
        <v>105</v>
      </c>
    </row>
    <row r="18" spans="1:25" x14ac:dyDescent="0.3">
      <c r="A18" t="s">
        <v>106</v>
      </c>
      <c r="B18" t="s">
        <v>9</v>
      </c>
      <c r="C18" t="s">
        <v>107</v>
      </c>
      <c r="D18">
        <f t="shared" si="2"/>
        <v>1</v>
      </c>
      <c r="E18">
        <f t="shared" si="3"/>
        <v>0</v>
      </c>
      <c r="F18">
        <f t="shared" si="4"/>
        <v>1</v>
      </c>
      <c r="G18">
        <f t="shared" si="5"/>
        <v>1</v>
      </c>
      <c r="H18">
        <f t="shared" si="6"/>
        <v>0</v>
      </c>
      <c r="I18">
        <f t="shared" si="0"/>
        <v>0</v>
      </c>
      <c r="J18">
        <f t="shared" si="7"/>
        <v>0</v>
      </c>
      <c r="K18">
        <f t="shared" si="1"/>
        <v>1</v>
      </c>
      <c r="L18">
        <f t="shared" si="8"/>
        <v>0</v>
      </c>
      <c r="M18">
        <f t="shared" si="9"/>
        <v>1</v>
      </c>
      <c r="N18">
        <f t="shared" si="10"/>
        <v>0</v>
      </c>
      <c r="O18">
        <f t="shared" si="11"/>
        <v>0</v>
      </c>
      <c r="P18">
        <f t="shared" si="12"/>
        <v>0</v>
      </c>
      <c r="Q18">
        <f t="shared" si="13"/>
        <v>0</v>
      </c>
      <c r="R18">
        <f t="shared" si="14"/>
        <v>0</v>
      </c>
      <c r="S18">
        <f t="shared" si="15"/>
        <v>0</v>
      </c>
      <c r="T18">
        <f t="shared" si="16"/>
        <v>1</v>
      </c>
      <c r="U18" t="s">
        <v>11</v>
      </c>
      <c r="V18" t="s">
        <v>12</v>
      </c>
      <c r="W18" t="s">
        <v>108</v>
      </c>
      <c r="X18" t="s">
        <v>109</v>
      </c>
      <c r="Y18" t="s">
        <v>110</v>
      </c>
    </row>
    <row r="19" spans="1:25" x14ac:dyDescent="0.3">
      <c r="A19" t="s">
        <v>111</v>
      </c>
      <c r="B19" t="s">
        <v>9</v>
      </c>
      <c r="C19" t="s">
        <v>54</v>
      </c>
      <c r="D19">
        <f t="shared" si="2"/>
        <v>1</v>
      </c>
      <c r="E19">
        <f t="shared" si="3"/>
        <v>0</v>
      </c>
      <c r="F19">
        <f t="shared" si="4"/>
        <v>1</v>
      </c>
      <c r="G19">
        <f t="shared" si="5"/>
        <v>0</v>
      </c>
      <c r="H19">
        <f t="shared" si="6"/>
        <v>0</v>
      </c>
      <c r="I19">
        <f t="shared" si="0"/>
        <v>0</v>
      </c>
      <c r="J19">
        <f t="shared" si="7"/>
        <v>0</v>
      </c>
      <c r="K19">
        <f t="shared" si="1"/>
        <v>0</v>
      </c>
      <c r="L19">
        <f t="shared" si="8"/>
        <v>0</v>
      </c>
      <c r="M19">
        <f t="shared" si="9"/>
        <v>0</v>
      </c>
      <c r="N19">
        <f t="shared" si="10"/>
        <v>0</v>
      </c>
      <c r="O19">
        <f t="shared" si="11"/>
        <v>0</v>
      </c>
      <c r="P19">
        <f t="shared" si="12"/>
        <v>1</v>
      </c>
      <c r="Q19">
        <f t="shared" si="13"/>
        <v>0</v>
      </c>
      <c r="R19">
        <f t="shared" si="14"/>
        <v>1</v>
      </c>
      <c r="S19">
        <f t="shared" si="15"/>
        <v>0</v>
      </c>
      <c r="T19">
        <f t="shared" si="16"/>
        <v>0</v>
      </c>
      <c r="U19" t="s">
        <v>43</v>
      </c>
      <c r="V19" t="s">
        <v>17</v>
      </c>
      <c r="W19" t="s">
        <v>112</v>
      </c>
      <c r="X19" t="s">
        <v>113</v>
      </c>
      <c r="Y19" t="s">
        <v>114</v>
      </c>
    </row>
    <row r="20" spans="1:25" x14ac:dyDescent="0.3">
      <c r="A20" t="s">
        <v>115</v>
      </c>
      <c r="B20" t="s">
        <v>9</v>
      </c>
      <c r="C20" t="s">
        <v>25</v>
      </c>
      <c r="D20">
        <f t="shared" si="2"/>
        <v>0</v>
      </c>
      <c r="E20">
        <f t="shared" si="3"/>
        <v>0</v>
      </c>
      <c r="F20">
        <f t="shared" si="4"/>
        <v>1</v>
      </c>
      <c r="G20">
        <f t="shared" si="5"/>
        <v>0</v>
      </c>
      <c r="H20">
        <f t="shared" si="6"/>
        <v>0</v>
      </c>
      <c r="I20">
        <f t="shared" si="0"/>
        <v>0</v>
      </c>
      <c r="J20">
        <f t="shared" si="7"/>
        <v>0</v>
      </c>
      <c r="K20">
        <f t="shared" si="1"/>
        <v>0</v>
      </c>
      <c r="L20">
        <f t="shared" si="8"/>
        <v>0</v>
      </c>
      <c r="M20">
        <f t="shared" si="9"/>
        <v>0</v>
      </c>
      <c r="N20">
        <f t="shared" si="10"/>
        <v>0</v>
      </c>
      <c r="O20">
        <f t="shared" si="11"/>
        <v>0</v>
      </c>
      <c r="P20">
        <f t="shared" si="12"/>
        <v>1</v>
      </c>
      <c r="Q20">
        <f t="shared" si="13"/>
        <v>0</v>
      </c>
      <c r="R20">
        <f t="shared" si="14"/>
        <v>0</v>
      </c>
      <c r="S20">
        <f t="shared" si="15"/>
        <v>0</v>
      </c>
      <c r="T20">
        <f t="shared" si="16"/>
        <v>0</v>
      </c>
      <c r="U20" t="s">
        <v>16</v>
      </c>
      <c r="V20" t="s">
        <v>17</v>
      </c>
      <c r="W20" t="s">
        <v>116</v>
      </c>
      <c r="X20" t="s">
        <v>117</v>
      </c>
      <c r="Y20" t="s">
        <v>118</v>
      </c>
    </row>
    <row r="21" spans="1:25" x14ac:dyDescent="0.3">
      <c r="A21" t="s">
        <v>119</v>
      </c>
      <c r="B21" t="s">
        <v>9</v>
      </c>
      <c r="C21" t="s">
        <v>120</v>
      </c>
      <c r="D21">
        <f t="shared" si="2"/>
        <v>1</v>
      </c>
      <c r="E21">
        <f t="shared" si="3"/>
        <v>1</v>
      </c>
      <c r="F21">
        <f t="shared" si="4"/>
        <v>1</v>
      </c>
      <c r="G21">
        <f t="shared" si="5"/>
        <v>0</v>
      </c>
      <c r="H21">
        <f t="shared" si="6"/>
        <v>0</v>
      </c>
      <c r="I21">
        <f t="shared" si="0"/>
        <v>1</v>
      </c>
      <c r="J21">
        <f t="shared" si="7"/>
        <v>1</v>
      </c>
      <c r="K21">
        <f t="shared" si="1"/>
        <v>1</v>
      </c>
      <c r="L21">
        <f t="shared" si="8"/>
        <v>0</v>
      </c>
      <c r="M21">
        <f t="shared" si="9"/>
        <v>0</v>
      </c>
      <c r="N21">
        <f t="shared" si="10"/>
        <v>0</v>
      </c>
      <c r="O21">
        <f t="shared" si="11"/>
        <v>1</v>
      </c>
      <c r="P21">
        <f t="shared" si="12"/>
        <v>1</v>
      </c>
      <c r="Q21">
        <f t="shared" si="13"/>
        <v>0</v>
      </c>
      <c r="R21">
        <f t="shared" si="14"/>
        <v>0</v>
      </c>
      <c r="S21">
        <f t="shared" si="15"/>
        <v>0</v>
      </c>
      <c r="T21">
        <f t="shared" si="16"/>
        <v>0</v>
      </c>
      <c r="U21" t="s">
        <v>121</v>
      </c>
      <c r="V21" t="s">
        <v>17</v>
      </c>
      <c r="W21" t="s">
        <v>122</v>
      </c>
      <c r="X21" t="s">
        <v>123</v>
      </c>
      <c r="Y21" t="s">
        <v>124</v>
      </c>
    </row>
    <row r="22" spans="1:25" x14ac:dyDescent="0.3">
      <c r="A22" t="s">
        <v>126</v>
      </c>
      <c r="B22" t="s">
        <v>9</v>
      </c>
      <c r="C22" t="s">
        <v>127</v>
      </c>
      <c r="D22">
        <f t="shared" si="2"/>
        <v>0</v>
      </c>
      <c r="E22">
        <f t="shared" si="3"/>
        <v>1</v>
      </c>
      <c r="F22">
        <f t="shared" si="4"/>
        <v>1</v>
      </c>
      <c r="G22">
        <f t="shared" si="5"/>
        <v>1</v>
      </c>
      <c r="H22">
        <f t="shared" si="6"/>
        <v>1</v>
      </c>
      <c r="I22">
        <f t="shared" si="0"/>
        <v>0</v>
      </c>
      <c r="J22">
        <f t="shared" si="7"/>
        <v>0</v>
      </c>
      <c r="K22">
        <f t="shared" si="1"/>
        <v>0</v>
      </c>
      <c r="L22">
        <f t="shared" si="8"/>
        <v>0</v>
      </c>
      <c r="M22">
        <f t="shared" si="9"/>
        <v>0</v>
      </c>
      <c r="N22">
        <f t="shared" si="10"/>
        <v>1</v>
      </c>
      <c r="O22">
        <f t="shared" si="11"/>
        <v>1</v>
      </c>
      <c r="P22">
        <f t="shared" si="12"/>
        <v>0</v>
      </c>
      <c r="Q22">
        <f t="shared" si="13"/>
        <v>0</v>
      </c>
      <c r="R22">
        <f t="shared" si="14"/>
        <v>0</v>
      </c>
      <c r="S22">
        <f t="shared" si="15"/>
        <v>0</v>
      </c>
      <c r="T22">
        <f t="shared" si="16"/>
        <v>1</v>
      </c>
      <c r="U22" t="s">
        <v>128</v>
      </c>
      <c r="V22" t="s">
        <v>12</v>
      </c>
      <c r="W22" t="s">
        <v>27</v>
      </c>
      <c r="X22" t="s">
        <v>129</v>
      </c>
      <c r="Y22" t="s">
        <v>130</v>
      </c>
    </row>
    <row r="23" spans="1:25" x14ac:dyDescent="0.3">
      <c r="A23" t="s">
        <v>131</v>
      </c>
      <c r="B23" t="s">
        <v>9</v>
      </c>
      <c r="C23" t="s">
        <v>132</v>
      </c>
      <c r="D23">
        <f t="shared" si="2"/>
        <v>0</v>
      </c>
      <c r="E23">
        <f t="shared" si="3"/>
        <v>0</v>
      </c>
      <c r="F23">
        <f t="shared" si="4"/>
        <v>0</v>
      </c>
      <c r="G23">
        <f t="shared" si="5"/>
        <v>0</v>
      </c>
      <c r="H23">
        <f t="shared" si="6"/>
        <v>0</v>
      </c>
      <c r="I23">
        <f t="shared" si="0"/>
        <v>1</v>
      </c>
      <c r="J23">
        <f t="shared" si="7"/>
        <v>1</v>
      </c>
      <c r="K23">
        <f t="shared" si="1"/>
        <v>0</v>
      </c>
      <c r="L23">
        <f t="shared" si="8"/>
        <v>0</v>
      </c>
      <c r="M23">
        <f t="shared" si="9"/>
        <v>0</v>
      </c>
      <c r="N23">
        <f t="shared" si="10"/>
        <v>1</v>
      </c>
      <c r="O23">
        <f t="shared" si="11"/>
        <v>0</v>
      </c>
      <c r="P23">
        <f t="shared" si="12"/>
        <v>0</v>
      </c>
      <c r="Q23">
        <f t="shared" si="13"/>
        <v>0</v>
      </c>
      <c r="R23">
        <f t="shared" si="14"/>
        <v>0</v>
      </c>
      <c r="S23">
        <f t="shared" si="15"/>
        <v>0</v>
      </c>
      <c r="T23">
        <f t="shared" si="16"/>
        <v>1</v>
      </c>
      <c r="U23" t="s">
        <v>84</v>
      </c>
      <c r="V23" t="s">
        <v>12</v>
      </c>
      <c r="W23" t="s">
        <v>133</v>
      </c>
      <c r="X23" t="s">
        <v>134</v>
      </c>
      <c r="Y23" t="s">
        <v>135</v>
      </c>
    </row>
    <row r="24" spans="1:25" x14ac:dyDescent="0.3">
      <c r="A24" t="s">
        <v>137</v>
      </c>
      <c r="B24" t="s">
        <v>9</v>
      </c>
      <c r="C24" t="s">
        <v>138</v>
      </c>
      <c r="D24">
        <f t="shared" si="2"/>
        <v>0</v>
      </c>
      <c r="E24">
        <f t="shared" si="3"/>
        <v>0</v>
      </c>
      <c r="F24">
        <f t="shared" si="4"/>
        <v>0</v>
      </c>
      <c r="G24">
        <f t="shared" si="5"/>
        <v>0</v>
      </c>
      <c r="H24">
        <f t="shared" si="6"/>
        <v>1</v>
      </c>
      <c r="I24">
        <f t="shared" si="0"/>
        <v>0</v>
      </c>
      <c r="J24">
        <f t="shared" si="7"/>
        <v>0</v>
      </c>
      <c r="K24">
        <f t="shared" si="1"/>
        <v>0</v>
      </c>
      <c r="L24">
        <f t="shared" si="8"/>
        <v>0</v>
      </c>
      <c r="M24">
        <f t="shared" si="9"/>
        <v>0</v>
      </c>
      <c r="N24">
        <f t="shared" si="10"/>
        <v>1</v>
      </c>
      <c r="O24">
        <f t="shared" si="11"/>
        <v>0</v>
      </c>
      <c r="P24">
        <f t="shared" si="12"/>
        <v>0</v>
      </c>
      <c r="Q24">
        <f t="shared" si="13"/>
        <v>0</v>
      </c>
      <c r="R24">
        <f t="shared" si="14"/>
        <v>0</v>
      </c>
      <c r="S24">
        <f t="shared" si="15"/>
        <v>0</v>
      </c>
      <c r="T24">
        <f t="shared" si="16"/>
        <v>1</v>
      </c>
      <c r="U24" t="s">
        <v>84</v>
      </c>
      <c r="V24" t="s">
        <v>12</v>
      </c>
      <c r="W24" t="s">
        <v>139</v>
      </c>
      <c r="X24" t="s">
        <v>140</v>
      </c>
      <c r="Y24" t="s">
        <v>141</v>
      </c>
    </row>
    <row r="25" spans="1:25" x14ac:dyDescent="0.3">
      <c r="A25" t="s">
        <v>142</v>
      </c>
      <c r="B25" t="s">
        <v>9</v>
      </c>
      <c r="C25" t="s">
        <v>143</v>
      </c>
      <c r="D25">
        <f t="shared" si="2"/>
        <v>1</v>
      </c>
      <c r="E25">
        <f t="shared" si="3"/>
        <v>1</v>
      </c>
      <c r="F25">
        <f t="shared" si="4"/>
        <v>0</v>
      </c>
      <c r="G25">
        <f t="shared" si="5"/>
        <v>0</v>
      </c>
      <c r="H25">
        <f t="shared" si="6"/>
        <v>0</v>
      </c>
      <c r="I25">
        <f t="shared" si="0"/>
        <v>0</v>
      </c>
      <c r="J25">
        <f t="shared" si="7"/>
        <v>1</v>
      </c>
      <c r="K25">
        <f t="shared" si="1"/>
        <v>0</v>
      </c>
      <c r="L25">
        <f t="shared" si="8"/>
        <v>0</v>
      </c>
      <c r="M25">
        <f t="shared" si="9"/>
        <v>0</v>
      </c>
      <c r="N25">
        <f t="shared" si="10"/>
        <v>1</v>
      </c>
      <c r="O25">
        <f t="shared" si="11"/>
        <v>0</v>
      </c>
      <c r="P25">
        <f t="shared" si="12"/>
        <v>0</v>
      </c>
      <c r="Q25">
        <f t="shared" si="13"/>
        <v>0</v>
      </c>
      <c r="R25">
        <f t="shared" si="14"/>
        <v>0</v>
      </c>
      <c r="S25">
        <f t="shared" si="15"/>
        <v>0</v>
      </c>
      <c r="T25">
        <f t="shared" si="16"/>
        <v>1</v>
      </c>
      <c r="U25" t="s">
        <v>84</v>
      </c>
      <c r="V25" t="s">
        <v>12</v>
      </c>
      <c r="W25" t="s">
        <v>112</v>
      </c>
      <c r="X25" t="s">
        <v>144</v>
      </c>
      <c r="Y25" t="s">
        <v>145</v>
      </c>
    </row>
    <row r="26" spans="1:25" x14ac:dyDescent="0.3">
      <c r="A26" t="s">
        <v>146</v>
      </c>
      <c r="B26" t="s">
        <v>9</v>
      </c>
      <c r="C26" t="s">
        <v>75</v>
      </c>
      <c r="D26">
        <f t="shared" si="2"/>
        <v>1</v>
      </c>
      <c r="E26">
        <f t="shared" si="3"/>
        <v>0</v>
      </c>
      <c r="F26">
        <f t="shared" si="4"/>
        <v>0</v>
      </c>
      <c r="G26">
        <f t="shared" si="5"/>
        <v>0</v>
      </c>
      <c r="H26">
        <f t="shared" si="6"/>
        <v>0</v>
      </c>
      <c r="I26">
        <f t="shared" si="0"/>
        <v>0</v>
      </c>
      <c r="J26">
        <f t="shared" si="7"/>
        <v>0</v>
      </c>
      <c r="K26">
        <f t="shared" si="1"/>
        <v>0</v>
      </c>
      <c r="L26">
        <f t="shared" si="8"/>
        <v>0</v>
      </c>
      <c r="M26">
        <f t="shared" si="9"/>
        <v>0</v>
      </c>
      <c r="N26">
        <f t="shared" si="10"/>
        <v>1</v>
      </c>
      <c r="O26">
        <f t="shared" si="11"/>
        <v>0</v>
      </c>
      <c r="P26">
        <f t="shared" si="12"/>
        <v>1</v>
      </c>
      <c r="Q26">
        <f t="shared" si="13"/>
        <v>0</v>
      </c>
      <c r="R26">
        <f t="shared" si="14"/>
        <v>1</v>
      </c>
      <c r="S26">
        <f t="shared" si="15"/>
        <v>0</v>
      </c>
      <c r="T26">
        <f t="shared" si="16"/>
        <v>0</v>
      </c>
      <c r="U26" t="s">
        <v>102</v>
      </c>
      <c r="V26" t="s">
        <v>17</v>
      </c>
      <c r="W26" t="s">
        <v>147</v>
      </c>
      <c r="X26" t="s">
        <v>148</v>
      </c>
      <c r="Y26" t="s">
        <v>149</v>
      </c>
    </row>
    <row r="27" spans="1:25" x14ac:dyDescent="0.3">
      <c r="A27" t="s">
        <v>150</v>
      </c>
      <c r="B27" t="s">
        <v>9</v>
      </c>
      <c r="C27" t="s">
        <v>151</v>
      </c>
      <c r="D27">
        <f t="shared" si="2"/>
        <v>1</v>
      </c>
      <c r="E27">
        <f t="shared" si="3"/>
        <v>1</v>
      </c>
      <c r="F27">
        <f t="shared" si="4"/>
        <v>0</v>
      </c>
      <c r="G27">
        <f t="shared" si="5"/>
        <v>1</v>
      </c>
      <c r="H27">
        <f t="shared" si="6"/>
        <v>0</v>
      </c>
      <c r="I27">
        <f t="shared" si="0"/>
        <v>0</v>
      </c>
      <c r="J27">
        <f t="shared" si="7"/>
        <v>1</v>
      </c>
      <c r="K27">
        <f t="shared" si="1"/>
        <v>1</v>
      </c>
      <c r="L27">
        <f t="shared" si="8"/>
        <v>0</v>
      </c>
      <c r="M27">
        <f t="shared" si="9"/>
        <v>0</v>
      </c>
      <c r="N27">
        <f t="shared" si="10"/>
        <v>1</v>
      </c>
      <c r="O27">
        <f t="shared" si="11"/>
        <v>0</v>
      </c>
      <c r="P27">
        <f t="shared" si="12"/>
        <v>0</v>
      </c>
      <c r="Q27">
        <f t="shared" si="13"/>
        <v>1</v>
      </c>
      <c r="R27">
        <f t="shared" si="14"/>
        <v>0</v>
      </c>
      <c r="S27">
        <f t="shared" si="15"/>
        <v>0</v>
      </c>
      <c r="T27">
        <f t="shared" si="16"/>
        <v>1</v>
      </c>
      <c r="U27" t="s">
        <v>152</v>
      </c>
      <c r="V27" t="s">
        <v>12</v>
      </c>
      <c r="W27" t="s">
        <v>153</v>
      </c>
      <c r="X27" t="s">
        <v>154</v>
      </c>
      <c r="Y27" t="s">
        <v>155</v>
      </c>
    </row>
    <row r="28" spans="1:25" x14ac:dyDescent="0.3">
      <c r="A28" t="s">
        <v>157</v>
      </c>
      <c r="B28" t="s">
        <v>9</v>
      </c>
      <c r="C28" t="s">
        <v>158</v>
      </c>
      <c r="D28">
        <f t="shared" si="2"/>
        <v>1</v>
      </c>
      <c r="E28">
        <f t="shared" si="3"/>
        <v>1</v>
      </c>
      <c r="F28">
        <f t="shared" si="4"/>
        <v>1</v>
      </c>
      <c r="G28">
        <f t="shared" si="5"/>
        <v>0</v>
      </c>
      <c r="H28">
        <f t="shared" si="6"/>
        <v>0</v>
      </c>
      <c r="I28">
        <f t="shared" si="0"/>
        <v>0</v>
      </c>
      <c r="J28">
        <f t="shared" si="7"/>
        <v>0</v>
      </c>
      <c r="K28">
        <f t="shared" si="1"/>
        <v>0</v>
      </c>
      <c r="L28">
        <f t="shared" si="8"/>
        <v>0</v>
      </c>
      <c r="M28">
        <f t="shared" si="9"/>
        <v>0</v>
      </c>
      <c r="N28">
        <f t="shared" si="10"/>
        <v>1</v>
      </c>
      <c r="O28">
        <f t="shared" si="11"/>
        <v>0</v>
      </c>
      <c r="P28">
        <f t="shared" si="12"/>
        <v>0</v>
      </c>
      <c r="Q28">
        <f t="shared" si="13"/>
        <v>0</v>
      </c>
      <c r="R28">
        <f t="shared" si="14"/>
        <v>0</v>
      </c>
      <c r="S28">
        <f t="shared" si="15"/>
        <v>0</v>
      </c>
      <c r="T28">
        <f t="shared" si="16"/>
        <v>0</v>
      </c>
      <c r="U28" t="s">
        <v>84</v>
      </c>
      <c r="V28" t="s">
        <v>17</v>
      </c>
      <c r="W28" t="s">
        <v>159</v>
      </c>
      <c r="X28" t="s">
        <v>160</v>
      </c>
      <c r="Y28" t="s">
        <v>161</v>
      </c>
    </row>
    <row r="29" spans="1:25" x14ac:dyDescent="0.3">
      <c r="A29" t="s">
        <v>162</v>
      </c>
      <c r="B29" t="s">
        <v>9</v>
      </c>
      <c r="C29" t="s">
        <v>163</v>
      </c>
      <c r="D29">
        <f t="shared" si="2"/>
        <v>1</v>
      </c>
      <c r="E29">
        <f t="shared" si="3"/>
        <v>0</v>
      </c>
      <c r="F29">
        <f t="shared" si="4"/>
        <v>1</v>
      </c>
      <c r="G29">
        <f t="shared" si="5"/>
        <v>0</v>
      </c>
      <c r="H29">
        <f t="shared" si="6"/>
        <v>0</v>
      </c>
      <c r="I29">
        <f t="shared" si="0"/>
        <v>0</v>
      </c>
      <c r="J29">
        <f t="shared" si="7"/>
        <v>0</v>
      </c>
      <c r="K29">
        <f t="shared" si="1"/>
        <v>0</v>
      </c>
      <c r="L29">
        <f t="shared" si="8"/>
        <v>0</v>
      </c>
      <c r="M29">
        <f t="shared" si="9"/>
        <v>0</v>
      </c>
      <c r="N29">
        <f t="shared" si="10"/>
        <v>1</v>
      </c>
      <c r="O29">
        <f t="shared" si="11"/>
        <v>0</v>
      </c>
      <c r="P29">
        <f t="shared" si="12"/>
        <v>0</v>
      </c>
      <c r="Q29">
        <f t="shared" si="13"/>
        <v>0</v>
      </c>
      <c r="R29">
        <f t="shared" si="14"/>
        <v>0</v>
      </c>
      <c r="S29">
        <f t="shared" si="15"/>
        <v>0</v>
      </c>
      <c r="T29">
        <f t="shared" si="16"/>
        <v>0</v>
      </c>
      <c r="U29" t="s">
        <v>84</v>
      </c>
      <c r="V29" t="s">
        <v>17</v>
      </c>
      <c r="W29" t="s">
        <v>164</v>
      </c>
      <c r="X29" t="s">
        <v>165</v>
      </c>
      <c r="Y29" t="s">
        <v>166</v>
      </c>
    </row>
    <row r="30" spans="1:25" x14ac:dyDescent="0.3">
      <c r="A30" t="s">
        <v>167</v>
      </c>
      <c r="B30" t="s">
        <v>9</v>
      </c>
      <c r="C30" t="s">
        <v>168</v>
      </c>
      <c r="D30">
        <f t="shared" si="2"/>
        <v>1</v>
      </c>
      <c r="E30">
        <f t="shared" si="3"/>
        <v>0</v>
      </c>
      <c r="F30">
        <f t="shared" si="4"/>
        <v>0</v>
      </c>
      <c r="G30">
        <f t="shared" si="5"/>
        <v>0</v>
      </c>
      <c r="H30">
        <f t="shared" si="6"/>
        <v>1</v>
      </c>
      <c r="I30">
        <f t="shared" si="0"/>
        <v>1</v>
      </c>
      <c r="J30">
        <f t="shared" si="7"/>
        <v>0</v>
      </c>
      <c r="K30">
        <f t="shared" si="1"/>
        <v>1</v>
      </c>
      <c r="L30">
        <f t="shared" si="8"/>
        <v>0</v>
      </c>
      <c r="M30">
        <f t="shared" si="9"/>
        <v>0</v>
      </c>
      <c r="N30">
        <f t="shared" si="10"/>
        <v>1</v>
      </c>
      <c r="O30">
        <f t="shared" si="11"/>
        <v>0</v>
      </c>
      <c r="P30">
        <f t="shared" si="12"/>
        <v>0</v>
      </c>
      <c r="Q30">
        <f t="shared" si="13"/>
        <v>0</v>
      </c>
      <c r="R30">
        <f t="shared" si="14"/>
        <v>1</v>
      </c>
      <c r="S30">
        <f t="shared" si="15"/>
        <v>1</v>
      </c>
      <c r="T30">
        <f t="shared" si="16"/>
        <v>0</v>
      </c>
      <c r="U30" t="s">
        <v>32</v>
      </c>
      <c r="V30" t="s">
        <v>9</v>
      </c>
      <c r="W30" t="s">
        <v>169</v>
      </c>
      <c r="X30" t="s">
        <v>34</v>
      </c>
      <c r="Y30" t="s">
        <v>35</v>
      </c>
    </row>
    <row r="31" spans="1:25" x14ac:dyDescent="0.3">
      <c r="A31" t="s">
        <v>167</v>
      </c>
      <c r="B31" t="s">
        <v>9</v>
      </c>
      <c r="C31" t="s">
        <v>170</v>
      </c>
      <c r="D31">
        <f t="shared" si="2"/>
        <v>0</v>
      </c>
      <c r="E31">
        <f t="shared" si="3"/>
        <v>1</v>
      </c>
      <c r="F31">
        <f t="shared" si="4"/>
        <v>0</v>
      </c>
      <c r="G31">
        <f t="shared" si="5"/>
        <v>1</v>
      </c>
      <c r="H31">
        <f t="shared" si="6"/>
        <v>0</v>
      </c>
      <c r="I31">
        <f t="shared" si="0"/>
        <v>1</v>
      </c>
      <c r="J31">
        <f t="shared" si="7"/>
        <v>1</v>
      </c>
      <c r="K31">
        <f t="shared" si="1"/>
        <v>1</v>
      </c>
      <c r="L31">
        <f t="shared" si="8"/>
        <v>0</v>
      </c>
      <c r="M31">
        <f t="shared" si="9"/>
        <v>0</v>
      </c>
      <c r="N31">
        <f t="shared" si="10"/>
        <v>1</v>
      </c>
      <c r="O31">
        <f t="shared" si="11"/>
        <v>0</v>
      </c>
      <c r="P31">
        <f t="shared" si="12"/>
        <v>0</v>
      </c>
      <c r="Q31">
        <f t="shared" si="13"/>
        <v>0</v>
      </c>
      <c r="R31">
        <f t="shared" si="14"/>
        <v>0</v>
      </c>
      <c r="S31">
        <f t="shared" si="15"/>
        <v>0</v>
      </c>
      <c r="T31">
        <f t="shared" si="16"/>
        <v>0</v>
      </c>
      <c r="U31" t="s">
        <v>84</v>
      </c>
      <c r="V31" t="s">
        <v>17</v>
      </c>
      <c r="W31" t="s">
        <v>171</v>
      </c>
      <c r="X31" t="s">
        <v>172</v>
      </c>
      <c r="Y31" t="s">
        <v>173</v>
      </c>
    </row>
    <row r="32" spans="1:25" x14ac:dyDescent="0.3">
      <c r="A32" t="s">
        <v>174</v>
      </c>
      <c r="B32" t="s">
        <v>9</v>
      </c>
      <c r="C32" t="s">
        <v>175</v>
      </c>
      <c r="D32">
        <f t="shared" si="2"/>
        <v>0</v>
      </c>
      <c r="E32">
        <f t="shared" si="3"/>
        <v>0</v>
      </c>
      <c r="F32">
        <f t="shared" si="4"/>
        <v>0</v>
      </c>
      <c r="G32">
        <f t="shared" si="5"/>
        <v>0</v>
      </c>
      <c r="H32">
        <f t="shared" si="6"/>
        <v>1</v>
      </c>
      <c r="I32">
        <f t="shared" si="0"/>
        <v>1</v>
      </c>
      <c r="J32">
        <f t="shared" si="7"/>
        <v>0</v>
      </c>
      <c r="K32">
        <f t="shared" si="1"/>
        <v>1</v>
      </c>
      <c r="L32">
        <f t="shared" si="8"/>
        <v>0</v>
      </c>
      <c r="M32">
        <f t="shared" si="9"/>
        <v>0</v>
      </c>
      <c r="N32">
        <f t="shared" si="10"/>
        <v>1</v>
      </c>
      <c r="O32">
        <f t="shared" si="11"/>
        <v>0</v>
      </c>
      <c r="P32">
        <f t="shared" si="12"/>
        <v>0</v>
      </c>
      <c r="Q32">
        <f t="shared" si="13"/>
        <v>0</v>
      </c>
      <c r="R32">
        <f t="shared" si="14"/>
        <v>0</v>
      </c>
      <c r="S32">
        <f t="shared" si="15"/>
        <v>0</v>
      </c>
      <c r="T32">
        <f t="shared" si="16"/>
        <v>0</v>
      </c>
      <c r="U32" t="s">
        <v>84</v>
      </c>
      <c r="V32" t="s">
        <v>17</v>
      </c>
      <c r="W32" t="s">
        <v>176</v>
      </c>
      <c r="X32" t="s">
        <v>177</v>
      </c>
      <c r="Y32" t="s">
        <v>178</v>
      </c>
    </row>
    <row r="33" spans="1:25" x14ac:dyDescent="0.3">
      <c r="A33" t="s">
        <v>180</v>
      </c>
      <c r="B33" t="s">
        <v>9</v>
      </c>
      <c r="C33" t="s">
        <v>181</v>
      </c>
      <c r="D33">
        <f t="shared" si="2"/>
        <v>1</v>
      </c>
      <c r="E33">
        <f t="shared" si="3"/>
        <v>0</v>
      </c>
      <c r="F33">
        <f t="shared" si="4"/>
        <v>0</v>
      </c>
      <c r="G33">
        <f t="shared" si="5"/>
        <v>1</v>
      </c>
      <c r="H33">
        <f t="shared" si="6"/>
        <v>0</v>
      </c>
      <c r="I33">
        <f t="shared" si="0"/>
        <v>0</v>
      </c>
      <c r="J33">
        <f t="shared" si="7"/>
        <v>1</v>
      </c>
      <c r="K33">
        <f t="shared" si="1"/>
        <v>0</v>
      </c>
      <c r="L33">
        <f t="shared" si="8"/>
        <v>0</v>
      </c>
      <c r="M33">
        <f t="shared" si="9"/>
        <v>0</v>
      </c>
      <c r="N33">
        <f t="shared" si="10"/>
        <v>1</v>
      </c>
      <c r="O33">
        <f t="shared" si="11"/>
        <v>0</v>
      </c>
      <c r="P33">
        <f t="shared" si="12"/>
        <v>1</v>
      </c>
      <c r="Q33">
        <f t="shared" si="13"/>
        <v>0</v>
      </c>
      <c r="R33">
        <f t="shared" si="14"/>
        <v>1</v>
      </c>
      <c r="S33">
        <f t="shared" si="15"/>
        <v>0</v>
      </c>
      <c r="T33">
        <f t="shared" si="16"/>
        <v>0</v>
      </c>
      <c r="U33" t="s">
        <v>102</v>
      </c>
      <c r="V33" t="s">
        <v>17</v>
      </c>
      <c r="W33" t="s">
        <v>103</v>
      </c>
      <c r="X33" t="s">
        <v>182</v>
      </c>
      <c r="Y33" t="s">
        <v>183</v>
      </c>
    </row>
    <row r="34" spans="1:25" x14ac:dyDescent="0.3">
      <c r="A34" t="s">
        <v>184</v>
      </c>
      <c r="B34" t="s">
        <v>9</v>
      </c>
      <c r="C34" t="s">
        <v>185</v>
      </c>
      <c r="D34">
        <f t="shared" si="2"/>
        <v>0</v>
      </c>
      <c r="E34">
        <f t="shared" si="3"/>
        <v>0</v>
      </c>
      <c r="F34">
        <f t="shared" si="4"/>
        <v>1</v>
      </c>
      <c r="G34">
        <f t="shared" si="5"/>
        <v>0</v>
      </c>
      <c r="H34">
        <f t="shared" si="6"/>
        <v>0</v>
      </c>
      <c r="I34">
        <f t="shared" si="0"/>
        <v>0</v>
      </c>
      <c r="J34">
        <f t="shared" si="7"/>
        <v>0</v>
      </c>
      <c r="K34">
        <f t="shared" si="1"/>
        <v>0</v>
      </c>
      <c r="L34">
        <f t="shared" si="8"/>
        <v>0</v>
      </c>
      <c r="M34">
        <f t="shared" si="9"/>
        <v>0</v>
      </c>
      <c r="N34">
        <f t="shared" si="10"/>
        <v>1</v>
      </c>
      <c r="O34">
        <f t="shared" si="11"/>
        <v>0</v>
      </c>
      <c r="P34">
        <f t="shared" si="12"/>
        <v>0</v>
      </c>
      <c r="Q34">
        <f t="shared" si="13"/>
        <v>0</v>
      </c>
      <c r="R34">
        <f t="shared" si="14"/>
        <v>0</v>
      </c>
      <c r="S34">
        <f t="shared" si="15"/>
        <v>0</v>
      </c>
      <c r="T34">
        <f t="shared" si="16"/>
        <v>0</v>
      </c>
      <c r="U34" t="s">
        <v>84</v>
      </c>
      <c r="V34" t="s">
        <v>17</v>
      </c>
      <c r="W34" t="s">
        <v>186</v>
      </c>
      <c r="X34" t="s">
        <v>187</v>
      </c>
      <c r="Y34" t="s">
        <v>188</v>
      </c>
    </row>
    <row r="35" spans="1:25" x14ac:dyDescent="0.3">
      <c r="A35" t="s">
        <v>189</v>
      </c>
      <c r="B35" t="s">
        <v>9</v>
      </c>
      <c r="C35" t="s">
        <v>190</v>
      </c>
      <c r="D35">
        <f t="shared" si="2"/>
        <v>0</v>
      </c>
      <c r="E35">
        <f t="shared" si="3"/>
        <v>0</v>
      </c>
      <c r="F35">
        <f t="shared" si="4"/>
        <v>1</v>
      </c>
      <c r="G35">
        <f t="shared" si="5"/>
        <v>1</v>
      </c>
      <c r="H35">
        <f t="shared" si="6"/>
        <v>0</v>
      </c>
      <c r="I35">
        <f t="shared" si="0"/>
        <v>0</v>
      </c>
      <c r="J35">
        <f t="shared" si="7"/>
        <v>1</v>
      </c>
      <c r="K35">
        <f t="shared" si="1"/>
        <v>1</v>
      </c>
      <c r="L35">
        <f t="shared" si="8"/>
        <v>0</v>
      </c>
      <c r="M35">
        <f t="shared" si="9"/>
        <v>0</v>
      </c>
      <c r="N35">
        <f t="shared" si="10"/>
        <v>1</v>
      </c>
      <c r="O35">
        <f t="shared" si="11"/>
        <v>0</v>
      </c>
      <c r="P35">
        <f t="shared" si="12"/>
        <v>0</v>
      </c>
      <c r="Q35">
        <f t="shared" si="13"/>
        <v>0</v>
      </c>
      <c r="R35">
        <f t="shared" si="14"/>
        <v>0</v>
      </c>
      <c r="S35">
        <f t="shared" si="15"/>
        <v>0</v>
      </c>
      <c r="T35">
        <f t="shared" si="16"/>
        <v>0</v>
      </c>
      <c r="U35" t="s">
        <v>84</v>
      </c>
      <c r="V35" t="s">
        <v>17</v>
      </c>
      <c r="W35" t="s">
        <v>191</v>
      </c>
      <c r="X35" t="s">
        <v>192</v>
      </c>
      <c r="Y35" t="s">
        <v>193</v>
      </c>
    </row>
    <row r="36" spans="1:25" x14ac:dyDescent="0.3">
      <c r="A36" t="s">
        <v>194</v>
      </c>
      <c r="B36" t="s">
        <v>9</v>
      </c>
      <c r="C36" t="s">
        <v>195</v>
      </c>
      <c r="D36">
        <f t="shared" si="2"/>
        <v>0</v>
      </c>
      <c r="E36">
        <f t="shared" si="3"/>
        <v>0</v>
      </c>
      <c r="F36">
        <f t="shared" si="4"/>
        <v>0</v>
      </c>
      <c r="G36">
        <f t="shared" si="5"/>
        <v>0</v>
      </c>
      <c r="H36">
        <f t="shared" si="6"/>
        <v>0</v>
      </c>
      <c r="I36">
        <f t="shared" si="0"/>
        <v>0</v>
      </c>
      <c r="J36">
        <f t="shared" si="7"/>
        <v>0</v>
      </c>
      <c r="K36">
        <f t="shared" si="1"/>
        <v>1</v>
      </c>
      <c r="L36">
        <f t="shared" si="8"/>
        <v>0</v>
      </c>
      <c r="M36">
        <f t="shared" si="9"/>
        <v>0</v>
      </c>
      <c r="N36">
        <f t="shared" si="10"/>
        <v>1</v>
      </c>
      <c r="O36">
        <f t="shared" si="11"/>
        <v>0</v>
      </c>
      <c r="P36">
        <f t="shared" si="12"/>
        <v>0</v>
      </c>
      <c r="Q36">
        <f t="shared" si="13"/>
        <v>0</v>
      </c>
      <c r="R36">
        <f t="shared" si="14"/>
        <v>0</v>
      </c>
      <c r="S36">
        <f t="shared" si="15"/>
        <v>0</v>
      </c>
      <c r="T36">
        <f t="shared" si="16"/>
        <v>0</v>
      </c>
      <c r="U36" t="s">
        <v>84</v>
      </c>
      <c r="V36" t="s">
        <v>17</v>
      </c>
      <c r="W36" t="s">
        <v>196</v>
      </c>
      <c r="X36" t="s">
        <v>197</v>
      </c>
      <c r="Y36" t="s">
        <v>198</v>
      </c>
    </row>
    <row r="37" spans="1:25" x14ac:dyDescent="0.3">
      <c r="A37" t="s">
        <v>204</v>
      </c>
      <c r="B37" t="s">
        <v>9</v>
      </c>
      <c r="C37" t="s">
        <v>185</v>
      </c>
      <c r="D37">
        <f t="shared" si="2"/>
        <v>0</v>
      </c>
      <c r="E37">
        <f t="shared" si="3"/>
        <v>0</v>
      </c>
      <c r="F37">
        <f t="shared" si="4"/>
        <v>1</v>
      </c>
      <c r="G37">
        <f t="shared" si="5"/>
        <v>0</v>
      </c>
      <c r="H37">
        <f t="shared" si="6"/>
        <v>0</v>
      </c>
      <c r="I37">
        <f t="shared" si="0"/>
        <v>0</v>
      </c>
      <c r="J37">
        <f t="shared" si="7"/>
        <v>0</v>
      </c>
      <c r="K37">
        <f t="shared" si="1"/>
        <v>0</v>
      </c>
      <c r="L37">
        <f t="shared" si="8"/>
        <v>0</v>
      </c>
      <c r="M37">
        <f t="shared" si="9"/>
        <v>0</v>
      </c>
      <c r="N37">
        <f t="shared" si="10"/>
        <v>0</v>
      </c>
      <c r="O37">
        <f t="shared" si="11"/>
        <v>1</v>
      </c>
      <c r="P37">
        <f t="shared" si="12"/>
        <v>0</v>
      </c>
      <c r="Q37">
        <f t="shared" si="13"/>
        <v>1</v>
      </c>
      <c r="R37">
        <f t="shared" si="14"/>
        <v>0</v>
      </c>
      <c r="S37">
        <f t="shared" si="15"/>
        <v>0</v>
      </c>
      <c r="T37">
        <f t="shared" si="16"/>
        <v>0</v>
      </c>
      <c r="U37" t="s">
        <v>205</v>
      </c>
      <c r="V37" t="s">
        <v>17</v>
      </c>
      <c r="W37" t="s">
        <v>206</v>
      </c>
      <c r="X37" t="s">
        <v>207</v>
      </c>
      <c r="Y37" t="s">
        <v>208</v>
      </c>
    </row>
    <row r="38" spans="1:25" x14ac:dyDescent="0.3">
      <c r="A38" t="s">
        <v>209</v>
      </c>
      <c r="B38" t="s">
        <v>9</v>
      </c>
      <c r="C38" t="s">
        <v>210</v>
      </c>
      <c r="D38">
        <f t="shared" si="2"/>
        <v>1</v>
      </c>
      <c r="E38">
        <f t="shared" si="3"/>
        <v>1</v>
      </c>
      <c r="F38">
        <f t="shared" si="4"/>
        <v>0</v>
      </c>
      <c r="G38">
        <f t="shared" si="5"/>
        <v>1</v>
      </c>
      <c r="H38">
        <f t="shared" si="6"/>
        <v>0</v>
      </c>
      <c r="I38">
        <f t="shared" si="0"/>
        <v>0</v>
      </c>
      <c r="J38">
        <f t="shared" si="7"/>
        <v>0</v>
      </c>
      <c r="K38">
        <f t="shared" si="1"/>
        <v>0</v>
      </c>
      <c r="L38">
        <f t="shared" si="8"/>
        <v>0</v>
      </c>
      <c r="M38">
        <f t="shared" si="9"/>
        <v>0</v>
      </c>
      <c r="N38">
        <f t="shared" si="10"/>
        <v>0</v>
      </c>
      <c r="O38">
        <f t="shared" si="11"/>
        <v>0</v>
      </c>
      <c r="P38">
        <f t="shared" si="12"/>
        <v>0</v>
      </c>
      <c r="Q38">
        <f t="shared" si="13"/>
        <v>1</v>
      </c>
      <c r="R38">
        <f t="shared" si="14"/>
        <v>0</v>
      </c>
      <c r="S38">
        <f t="shared" si="15"/>
        <v>0</v>
      </c>
      <c r="T38">
        <f t="shared" si="16"/>
        <v>1</v>
      </c>
      <c r="U38" t="s">
        <v>156</v>
      </c>
      <c r="V38" t="s">
        <v>12</v>
      </c>
      <c r="W38" t="s">
        <v>211</v>
      </c>
      <c r="X38" t="s">
        <v>212</v>
      </c>
      <c r="Y38" t="s">
        <v>213</v>
      </c>
    </row>
    <row r="39" spans="1:25" x14ac:dyDescent="0.3">
      <c r="A39" t="s">
        <v>214</v>
      </c>
      <c r="B39" t="s">
        <v>9</v>
      </c>
      <c r="C39" t="s">
        <v>215</v>
      </c>
      <c r="D39">
        <f t="shared" si="2"/>
        <v>1</v>
      </c>
      <c r="E39">
        <f t="shared" si="3"/>
        <v>1</v>
      </c>
      <c r="F39">
        <f t="shared" si="4"/>
        <v>1</v>
      </c>
      <c r="G39">
        <f t="shared" si="5"/>
        <v>0</v>
      </c>
      <c r="H39">
        <f t="shared" si="6"/>
        <v>1</v>
      </c>
      <c r="I39">
        <f t="shared" si="0"/>
        <v>0</v>
      </c>
      <c r="J39">
        <f t="shared" si="7"/>
        <v>0</v>
      </c>
      <c r="K39">
        <f t="shared" si="1"/>
        <v>1</v>
      </c>
      <c r="L39">
        <f t="shared" si="8"/>
        <v>0</v>
      </c>
      <c r="M39">
        <f t="shared" si="9"/>
        <v>0</v>
      </c>
      <c r="N39">
        <f t="shared" si="10"/>
        <v>0</v>
      </c>
      <c r="O39">
        <f t="shared" si="11"/>
        <v>0</v>
      </c>
      <c r="P39">
        <f t="shared" si="12"/>
        <v>0</v>
      </c>
      <c r="Q39">
        <f t="shared" si="13"/>
        <v>1</v>
      </c>
      <c r="R39">
        <f t="shared" si="14"/>
        <v>0</v>
      </c>
      <c r="S39">
        <f t="shared" si="15"/>
        <v>0</v>
      </c>
      <c r="T39">
        <f t="shared" si="16"/>
        <v>1</v>
      </c>
      <c r="U39" t="s">
        <v>156</v>
      </c>
      <c r="V39" t="s">
        <v>12</v>
      </c>
      <c r="W39" t="s">
        <v>216</v>
      </c>
      <c r="X39" t="s">
        <v>217</v>
      </c>
      <c r="Y39" t="s">
        <v>218</v>
      </c>
    </row>
    <row r="40" spans="1:25" x14ac:dyDescent="0.3">
      <c r="A40" t="s">
        <v>219</v>
      </c>
      <c r="B40" t="s">
        <v>9</v>
      </c>
      <c r="C40" t="s">
        <v>220</v>
      </c>
      <c r="D40">
        <f t="shared" si="2"/>
        <v>1</v>
      </c>
      <c r="E40">
        <f t="shared" si="3"/>
        <v>1</v>
      </c>
      <c r="F40">
        <f t="shared" si="4"/>
        <v>1</v>
      </c>
      <c r="G40">
        <f t="shared" si="5"/>
        <v>1</v>
      </c>
      <c r="H40">
        <f t="shared" si="6"/>
        <v>1</v>
      </c>
      <c r="I40">
        <f t="shared" si="0"/>
        <v>1</v>
      </c>
      <c r="J40">
        <f t="shared" si="7"/>
        <v>1</v>
      </c>
      <c r="K40">
        <f t="shared" si="1"/>
        <v>1</v>
      </c>
      <c r="L40">
        <f t="shared" si="8"/>
        <v>0</v>
      </c>
      <c r="M40">
        <f t="shared" si="9"/>
        <v>0</v>
      </c>
      <c r="N40">
        <f t="shared" si="10"/>
        <v>1</v>
      </c>
      <c r="O40">
        <f t="shared" si="11"/>
        <v>0</v>
      </c>
      <c r="P40">
        <f t="shared" si="12"/>
        <v>0</v>
      </c>
      <c r="Q40">
        <f t="shared" si="13"/>
        <v>1</v>
      </c>
      <c r="R40">
        <f t="shared" si="14"/>
        <v>0</v>
      </c>
      <c r="S40">
        <f t="shared" si="15"/>
        <v>1</v>
      </c>
      <c r="T40">
        <f t="shared" si="16"/>
        <v>0</v>
      </c>
      <c r="U40" t="s">
        <v>152</v>
      </c>
      <c r="V40" t="s">
        <v>9</v>
      </c>
      <c r="W40" t="s">
        <v>221</v>
      </c>
      <c r="X40" t="s">
        <v>222</v>
      </c>
      <c r="Y40" t="s">
        <v>223</v>
      </c>
    </row>
    <row r="41" spans="1:25" x14ac:dyDescent="0.3">
      <c r="A41" t="s">
        <v>225</v>
      </c>
      <c r="B41" t="s">
        <v>9</v>
      </c>
      <c r="C41" t="s">
        <v>226</v>
      </c>
      <c r="D41">
        <f t="shared" si="2"/>
        <v>0</v>
      </c>
      <c r="E41">
        <f t="shared" si="3"/>
        <v>0</v>
      </c>
      <c r="F41">
        <f t="shared" si="4"/>
        <v>1</v>
      </c>
      <c r="G41">
        <f t="shared" si="5"/>
        <v>0</v>
      </c>
      <c r="H41">
        <f t="shared" si="6"/>
        <v>1</v>
      </c>
      <c r="I41">
        <f t="shared" si="0"/>
        <v>0</v>
      </c>
      <c r="J41">
        <f t="shared" si="7"/>
        <v>1</v>
      </c>
      <c r="K41">
        <f t="shared" si="1"/>
        <v>0</v>
      </c>
      <c r="L41">
        <f t="shared" si="8"/>
        <v>0</v>
      </c>
      <c r="M41">
        <f t="shared" si="9"/>
        <v>1</v>
      </c>
      <c r="N41">
        <f t="shared" si="10"/>
        <v>0</v>
      </c>
      <c r="O41">
        <f t="shared" si="11"/>
        <v>0</v>
      </c>
      <c r="P41">
        <f t="shared" si="12"/>
        <v>0</v>
      </c>
      <c r="Q41">
        <f t="shared" si="13"/>
        <v>0</v>
      </c>
      <c r="R41">
        <f t="shared" si="14"/>
        <v>0</v>
      </c>
      <c r="S41">
        <f t="shared" si="15"/>
        <v>0</v>
      </c>
      <c r="T41">
        <f t="shared" si="16"/>
        <v>0</v>
      </c>
      <c r="U41" t="s">
        <v>11</v>
      </c>
      <c r="V41" t="s">
        <v>17</v>
      </c>
      <c r="W41" t="s">
        <v>227</v>
      </c>
      <c r="X41" t="s">
        <v>228</v>
      </c>
      <c r="Y41" t="s">
        <v>229</v>
      </c>
    </row>
    <row r="42" spans="1:25" x14ac:dyDescent="0.3">
      <c r="A42" t="s">
        <v>230</v>
      </c>
      <c r="B42" t="s">
        <v>9</v>
      </c>
      <c r="C42" t="s">
        <v>231</v>
      </c>
      <c r="D42">
        <f t="shared" si="2"/>
        <v>1</v>
      </c>
      <c r="E42">
        <f t="shared" si="3"/>
        <v>1</v>
      </c>
      <c r="F42">
        <f t="shared" si="4"/>
        <v>0</v>
      </c>
      <c r="G42">
        <f t="shared" si="5"/>
        <v>0</v>
      </c>
      <c r="H42">
        <f t="shared" si="6"/>
        <v>1</v>
      </c>
      <c r="I42">
        <f t="shared" si="0"/>
        <v>0</v>
      </c>
      <c r="J42">
        <f t="shared" si="7"/>
        <v>0</v>
      </c>
      <c r="K42">
        <f t="shared" si="1"/>
        <v>1</v>
      </c>
      <c r="L42">
        <f t="shared" si="8"/>
        <v>0</v>
      </c>
      <c r="M42">
        <f t="shared" si="9"/>
        <v>0</v>
      </c>
      <c r="N42">
        <f t="shared" si="10"/>
        <v>0</v>
      </c>
      <c r="O42">
        <f t="shared" si="11"/>
        <v>0</v>
      </c>
      <c r="P42">
        <f t="shared" si="12"/>
        <v>0</v>
      </c>
      <c r="Q42">
        <f t="shared" si="13"/>
        <v>1</v>
      </c>
      <c r="R42">
        <f t="shared" si="14"/>
        <v>0</v>
      </c>
      <c r="S42">
        <f t="shared" si="15"/>
        <v>1</v>
      </c>
      <c r="T42">
        <f t="shared" si="16"/>
        <v>0</v>
      </c>
      <c r="U42" t="s">
        <v>156</v>
      </c>
      <c r="V42" t="s">
        <v>9</v>
      </c>
      <c r="W42" t="s">
        <v>232</v>
      </c>
      <c r="X42" t="s">
        <v>233</v>
      </c>
      <c r="Y42" t="s">
        <v>234</v>
      </c>
    </row>
    <row r="43" spans="1:25" x14ac:dyDescent="0.3">
      <c r="A43" t="s">
        <v>235</v>
      </c>
      <c r="B43" t="s">
        <v>9</v>
      </c>
      <c r="C43" t="s">
        <v>236</v>
      </c>
      <c r="D43">
        <f t="shared" si="2"/>
        <v>1</v>
      </c>
      <c r="E43">
        <f t="shared" si="3"/>
        <v>1</v>
      </c>
      <c r="F43">
        <f t="shared" si="4"/>
        <v>1</v>
      </c>
      <c r="G43">
        <f t="shared" si="5"/>
        <v>1</v>
      </c>
      <c r="H43">
        <f t="shared" si="6"/>
        <v>1</v>
      </c>
      <c r="I43">
        <f t="shared" si="0"/>
        <v>1</v>
      </c>
      <c r="J43">
        <f t="shared" si="7"/>
        <v>1</v>
      </c>
      <c r="K43">
        <f t="shared" si="1"/>
        <v>1</v>
      </c>
      <c r="L43">
        <f t="shared" si="8"/>
        <v>1</v>
      </c>
      <c r="M43">
        <f t="shared" si="9"/>
        <v>0</v>
      </c>
      <c r="N43">
        <f t="shared" si="10"/>
        <v>0</v>
      </c>
      <c r="O43">
        <f t="shared" si="11"/>
        <v>0</v>
      </c>
      <c r="P43">
        <f t="shared" si="12"/>
        <v>0</v>
      </c>
      <c r="Q43">
        <f t="shared" si="13"/>
        <v>1</v>
      </c>
      <c r="R43">
        <f t="shared" si="14"/>
        <v>0</v>
      </c>
      <c r="S43">
        <f t="shared" si="15"/>
        <v>0</v>
      </c>
      <c r="T43">
        <f t="shared" si="16"/>
        <v>1</v>
      </c>
      <c r="U43" t="s">
        <v>156</v>
      </c>
      <c r="V43" t="s">
        <v>12</v>
      </c>
      <c r="W43" t="s">
        <v>237</v>
      </c>
      <c r="X43" t="s">
        <v>238</v>
      </c>
      <c r="Y43" t="s">
        <v>239</v>
      </c>
    </row>
    <row r="44" spans="1:25" x14ac:dyDescent="0.3">
      <c r="A44" t="s">
        <v>240</v>
      </c>
      <c r="B44" t="s">
        <v>9</v>
      </c>
      <c r="C44" t="s">
        <v>241</v>
      </c>
      <c r="D44">
        <f t="shared" si="2"/>
        <v>0</v>
      </c>
      <c r="E44">
        <f t="shared" si="3"/>
        <v>1</v>
      </c>
      <c r="F44">
        <f t="shared" si="4"/>
        <v>0</v>
      </c>
      <c r="G44">
        <f t="shared" si="5"/>
        <v>1</v>
      </c>
      <c r="H44">
        <f t="shared" si="6"/>
        <v>0</v>
      </c>
      <c r="I44">
        <f t="shared" si="0"/>
        <v>1</v>
      </c>
      <c r="J44">
        <f t="shared" si="7"/>
        <v>0</v>
      </c>
      <c r="K44">
        <f t="shared" si="1"/>
        <v>1</v>
      </c>
      <c r="L44">
        <f t="shared" si="8"/>
        <v>0</v>
      </c>
      <c r="M44">
        <f t="shared" si="9"/>
        <v>0</v>
      </c>
      <c r="N44">
        <f t="shared" si="10"/>
        <v>1</v>
      </c>
      <c r="O44">
        <f t="shared" si="11"/>
        <v>1</v>
      </c>
      <c r="P44">
        <f t="shared" si="12"/>
        <v>0</v>
      </c>
      <c r="Q44">
        <f t="shared" si="13"/>
        <v>1</v>
      </c>
      <c r="R44">
        <f t="shared" si="14"/>
        <v>0</v>
      </c>
      <c r="S44">
        <f t="shared" si="15"/>
        <v>0</v>
      </c>
      <c r="T44">
        <f t="shared" si="16"/>
        <v>0</v>
      </c>
      <c r="U44" t="s">
        <v>242</v>
      </c>
      <c r="V44" t="s">
        <v>17</v>
      </c>
      <c r="W44" t="s">
        <v>243</v>
      </c>
      <c r="X44" t="s">
        <v>244</v>
      </c>
      <c r="Y44" t="s">
        <v>245</v>
      </c>
    </row>
    <row r="45" spans="1:25" x14ac:dyDescent="0.3">
      <c r="A45" t="s">
        <v>246</v>
      </c>
      <c r="B45" t="s">
        <v>9</v>
      </c>
      <c r="C45" t="s">
        <v>247</v>
      </c>
      <c r="D45">
        <f t="shared" si="2"/>
        <v>1</v>
      </c>
      <c r="E45">
        <f t="shared" si="3"/>
        <v>0</v>
      </c>
      <c r="F45">
        <f t="shared" si="4"/>
        <v>0</v>
      </c>
      <c r="G45">
        <f t="shared" si="5"/>
        <v>0</v>
      </c>
      <c r="H45">
        <f t="shared" si="6"/>
        <v>0</v>
      </c>
      <c r="I45">
        <f t="shared" si="0"/>
        <v>0</v>
      </c>
      <c r="J45">
        <f t="shared" si="7"/>
        <v>0</v>
      </c>
      <c r="K45">
        <f t="shared" si="1"/>
        <v>1</v>
      </c>
      <c r="L45">
        <f t="shared" si="8"/>
        <v>1</v>
      </c>
      <c r="M45">
        <f t="shared" si="9"/>
        <v>0</v>
      </c>
      <c r="N45">
        <f t="shared" si="10"/>
        <v>1</v>
      </c>
      <c r="O45">
        <f t="shared" si="11"/>
        <v>0</v>
      </c>
      <c r="P45">
        <f t="shared" si="12"/>
        <v>0</v>
      </c>
      <c r="Q45">
        <f t="shared" si="13"/>
        <v>1</v>
      </c>
      <c r="R45">
        <f t="shared" si="14"/>
        <v>0</v>
      </c>
      <c r="S45">
        <f t="shared" si="15"/>
        <v>0</v>
      </c>
      <c r="T45">
        <f t="shared" si="16"/>
        <v>1</v>
      </c>
      <c r="U45" t="s">
        <v>152</v>
      </c>
      <c r="V45" t="s">
        <v>12</v>
      </c>
      <c r="W45" t="s">
        <v>248</v>
      </c>
      <c r="X45" t="s">
        <v>249</v>
      </c>
      <c r="Y45" t="s">
        <v>250</v>
      </c>
    </row>
    <row r="46" spans="1:25" x14ac:dyDescent="0.3">
      <c r="A46" t="s">
        <v>251</v>
      </c>
      <c r="B46" t="s">
        <v>9</v>
      </c>
      <c r="C46" t="s">
        <v>220</v>
      </c>
      <c r="D46">
        <f t="shared" si="2"/>
        <v>1</v>
      </c>
      <c r="E46">
        <f t="shared" si="3"/>
        <v>1</v>
      </c>
      <c r="F46">
        <f t="shared" si="4"/>
        <v>1</v>
      </c>
      <c r="G46">
        <f t="shared" si="5"/>
        <v>1</v>
      </c>
      <c r="H46">
        <f t="shared" si="6"/>
        <v>1</v>
      </c>
      <c r="I46">
        <f t="shared" si="0"/>
        <v>1</v>
      </c>
      <c r="J46">
        <f t="shared" si="7"/>
        <v>1</v>
      </c>
      <c r="K46">
        <f t="shared" si="1"/>
        <v>1</v>
      </c>
      <c r="L46">
        <f t="shared" si="8"/>
        <v>0</v>
      </c>
      <c r="M46">
        <f t="shared" si="9"/>
        <v>0</v>
      </c>
      <c r="N46">
        <f t="shared" si="10"/>
        <v>0</v>
      </c>
      <c r="O46">
        <f t="shared" si="11"/>
        <v>0</v>
      </c>
      <c r="P46">
        <f t="shared" si="12"/>
        <v>0</v>
      </c>
      <c r="Q46">
        <f t="shared" si="13"/>
        <v>1</v>
      </c>
      <c r="R46">
        <f t="shared" si="14"/>
        <v>0</v>
      </c>
      <c r="S46">
        <f t="shared" si="15"/>
        <v>1</v>
      </c>
      <c r="T46">
        <f t="shared" si="16"/>
        <v>0</v>
      </c>
      <c r="U46" t="s">
        <v>156</v>
      </c>
      <c r="V46" t="s">
        <v>9</v>
      </c>
      <c r="W46" t="s">
        <v>252</v>
      </c>
      <c r="X46" t="s">
        <v>253</v>
      </c>
      <c r="Y46" t="s">
        <v>254</v>
      </c>
    </row>
    <row r="47" spans="1:25" x14ac:dyDescent="0.3">
      <c r="A47" t="s">
        <v>255</v>
      </c>
      <c r="B47" t="s">
        <v>9</v>
      </c>
      <c r="C47" t="s">
        <v>256</v>
      </c>
      <c r="D47">
        <f t="shared" si="2"/>
        <v>1</v>
      </c>
      <c r="E47">
        <f t="shared" si="3"/>
        <v>1</v>
      </c>
      <c r="F47">
        <f t="shared" si="4"/>
        <v>0</v>
      </c>
      <c r="G47">
        <f t="shared" si="5"/>
        <v>0</v>
      </c>
      <c r="H47">
        <f t="shared" si="6"/>
        <v>0</v>
      </c>
      <c r="I47">
        <f t="shared" si="0"/>
        <v>0</v>
      </c>
      <c r="J47">
        <f t="shared" si="7"/>
        <v>0</v>
      </c>
      <c r="K47">
        <f t="shared" si="1"/>
        <v>0</v>
      </c>
      <c r="L47">
        <f t="shared" si="8"/>
        <v>0</v>
      </c>
      <c r="M47">
        <f t="shared" si="9"/>
        <v>0</v>
      </c>
      <c r="N47">
        <f t="shared" si="10"/>
        <v>0</v>
      </c>
      <c r="O47">
        <f t="shared" si="11"/>
        <v>0</v>
      </c>
      <c r="P47">
        <f t="shared" si="12"/>
        <v>0</v>
      </c>
      <c r="Q47">
        <f t="shared" si="13"/>
        <v>1</v>
      </c>
      <c r="R47">
        <f t="shared" si="14"/>
        <v>0</v>
      </c>
      <c r="S47">
        <f t="shared" si="15"/>
        <v>0</v>
      </c>
      <c r="T47">
        <f t="shared" si="16"/>
        <v>0</v>
      </c>
      <c r="U47" t="s">
        <v>156</v>
      </c>
      <c r="V47" t="s">
        <v>17</v>
      </c>
      <c r="W47" t="s">
        <v>257</v>
      </c>
      <c r="X47" t="s">
        <v>258</v>
      </c>
      <c r="Y47" t="s">
        <v>259</v>
      </c>
    </row>
    <row r="48" spans="1:25" x14ac:dyDescent="0.3">
      <c r="A48" t="s">
        <v>260</v>
      </c>
      <c r="B48" t="s">
        <v>9</v>
      </c>
      <c r="C48" t="s">
        <v>261</v>
      </c>
      <c r="D48">
        <f t="shared" si="2"/>
        <v>1</v>
      </c>
      <c r="E48">
        <f t="shared" si="3"/>
        <v>1</v>
      </c>
      <c r="F48">
        <f t="shared" si="4"/>
        <v>1</v>
      </c>
      <c r="G48">
        <f t="shared" si="5"/>
        <v>0</v>
      </c>
      <c r="H48">
        <f t="shared" si="6"/>
        <v>1</v>
      </c>
      <c r="I48">
        <f t="shared" si="0"/>
        <v>1</v>
      </c>
      <c r="J48">
        <f t="shared" si="7"/>
        <v>1</v>
      </c>
      <c r="K48">
        <f t="shared" si="1"/>
        <v>1</v>
      </c>
      <c r="L48">
        <f t="shared" si="8"/>
        <v>0</v>
      </c>
      <c r="M48">
        <f t="shared" si="9"/>
        <v>0</v>
      </c>
      <c r="N48">
        <f t="shared" si="10"/>
        <v>0</v>
      </c>
      <c r="O48">
        <f t="shared" si="11"/>
        <v>0</v>
      </c>
      <c r="P48">
        <f t="shared" si="12"/>
        <v>0</v>
      </c>
      <c r="Q48">
        <f t="shared" si="13"/>
        <v>1</v>
      </c>
      <c r="R48">
        <f t="shared" si="14"/>
        <v>0</v>
      </c>
      <c r="S48">
        <f t="shared" si="15"/>
        <v>0</v>
      </c>
      <c r="T48">
        <f t="shared" si="16"/>
        <v>0</v>
      </c>
      <c r="U48" t="s">
        <v>156</v>
      </c>
      <c r="V48" t="s">
        <v>17</v>
      </c>
      <c r="W48" t="s">
        <v>27</v>
      </c>
      <c r="X48" t="s">
        <v>262</v>
      </c>
      <c r="Y48" t="s">
        <v>263</v>
      </c>
    </row>
    <row r="49" spans="4:20" x14ac:dyDescent="0.3">
      <c r="D49" s="1">
        <f>SUM(D2:D48)</f>
        <v>28</v>
      </c>
      <c r="E49" s="1">
        <f t="shared" ref="E49:T49" si="17">SUM(E2:E48)</f>
        <v>21</v>
      </c>
      <c r="F49" s="1">
        <f t="shared" si="17"/>
        <v>23</v>
      </c>
      <c r="G49" s="1">
        <f t="shared" si="17"/>
        <v>15</v>
      </c>
      <c r="H49" s="1">
        <f t="shared" si="17"/>
        <v>12</v>
      </c>
      <c r="I49" s="1">
        <f t="shared" si="17"/>
        <v>18</v>
      </c>
      <c r="J49" s="1">
        <f t="shared" si="17"/>
        <v>17</v>
      </c>
      <c r="K49" s="1">
        <f t="shared" si="17"/>
        <v>21</v>
      </c>
      <c r="L49" s="1">
        <f t="shared" si="17"/>
        <v>2</v>
      </c>
      <c r="M49" s="1">
        <f t="shared" si="17"/>
        <v>2</v>
      </c>
      <c r="N49" s="1">
        <f t="shared" si="17"/>
        <v>22</v>
      </c>
      <c r="O49" s="1">
        <f t="shared" si="17"/>
        <v>4</v>
      </c>
      <c r="P49" s="1">
        <f t="shared" si="17"/>
        <v>15</v>
      </c>
      <c r="Q49" s="1">
        <f t="shared" si="17"/>
        <v>13</v>
      </c>
      <c r="R49" s="1">
        <f t="shared" si="17"/>
        <v>15</v>
      </c>
      <c r="S49" s="1">
        <f t="shared" si="17"/>
        <v>5</v>
      </c>
      <c r="T49" s="1">
        <f t="shared" si="17"/>
        <v>17</v>
      </c>
    </row>
  </sheetData>
  <conditionalFormatting sqref="B63:B1048576 B1:B48">
    <cfRule type="cellIs" dxfId="1" priority="1" operator="equal">
      <formula>"No"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zoomScaleNormal="100" workbookViewId="0">
      <selection activeCell="F20" sqref="F20"/>
    </sheetView>
  </sheetViews>
  <sheetFormatPr defaultRowHeight="14.4" x14ac:dyDescent="0.3"/>
  <cols>
    <col min="1" max="1" width="25" bestFit="1" customWidth="1"/>
    <col min="2" max="2" width="22.77734375" customWidth="1"/>
    <col min="3" max="3" width="226.5546875" bestFit="1" customWidth="1"/>
    <col min="4" max="4" width="160.5546875" bestFit="1" customWidth="1"/>
    <col min="5" max="5" width="88.5546875" bestFit="1" customWidth="1"/>
    <col min="6" max="6" width="10.44140625" bestFit="1" customWidth="1"/>
    <col min="7" max="7" width="13.77734375" bestFit="1" customWidth="1"/>
    <col min="8" max="8" width="35.1093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13</v>
      </c>
    </row>
    <row r="3" spans="1:8" x14ac:dyDescent="0.3">
      <c r="A3" t="s">
        <v>14</v>
      </c>
      <c r="B3" t="s">
        <v>9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</row>
    <row r="4" spans="1:8" x14ac:dyDescent="0.3">
      <c r="A4" t="s">
        <v>21</v>
      </c>
      <c r="B4" t="s">
        <v>17</v>
      </c>
    </row>
    <row r="5" spans="1:8" x14ac:dyDescent="0.3">
      <c r="A5" t="s">
        <v>22</v>
      </c>
      <c r="B5" t="s">
        <v>17</v>
      </c>
    </row>
    <row r="6" spans="1:8" x14ac:dyDescent="0.3">
      <c r="A6" t="s">
        <v>23</v>
      </c>
      <c r="B6" t="s">
        <v>17</v>
      </c>
    </row>
    <row r="7" spans="1:8" x14ac:dyDescent="0.3">
      <c r="A7" t="s">
        <v>24</v>
      </c>
      <c r="B7" t="s">
        <v>9</v>
      </c>
      <c r="C7" t="s">
        <v>25</v>
      </c>
      <c r="D7" t="s">
        <v>26</v>
      </c>
      <c r="E7" t="s">
        <v>12</v>
      </c>
      <c r="F7" t="s">
        <v>27</v>
      </c>
      <c r="G7" t="s">
        <v>28</v>
      </c>
      <c r="H7" t="s">
        <v>29</v>
      </c>
    </row>
    <row r="8" spans="1:8" x14ac:dyDescent="0.3">
      <c r="A8" t="s">
        <v>30</v>
      </c>
      <c r="B8" t="s">
        <v>9</v>
      </c>
      <c r="C8" t="s">
        <v>31</v>
      </c>
      <c r="D8" t="s">
        <v>32</v>
      </c>
      <c r="E8" t="s">
        <v>9</v>
      </c>
      <c r="F8" t="s">
        <v>33</v>
      </c>
      <c r="G8" t="s">
        <v>34</v>
      </c>
      <c r="H8" t="s">
        <v>35</v>
      </c>
    </row>
    <row r="9" spans="1:8" x14ac:dyDescent="0.3">
      <c r="A9" t="s">
        <v>36</v>
      </c>
      <c r="B9" t="s">
        <v>9</v>
      </c>
      <c r="C9" t="s">
        <v>37</v>
      </c>
      <c r="D9" t="s">
        <v>26</v>
      </c>
      <c r="E9" t="s">
        <v>12</v>
      </c>
      <c r="F9" t="s">
        <v>38</v>
      </c>
      <c r="G9" t="s">
        <v>39</v>
      </c>
      <c r="H9" t="s">
        <v>40</v>
      </c>
    </row>
    <row r="10" spans="1:8" x14ac:dyDescent="0.3">
      <c r="A10" t="s">
        <v>41</v>
      </c>
      <c r="B10" t="s">
        <v>9</v>
      </c>
      <c r="C10" t="s">
        <v>42</v>
      </c>
      <c r="D10" t="s">
        <v>43</v>
      </c>
      <c r="E10" t="s">
        <v>12</v>
      </c>
      <c r="F10" t="s">
        <v>44</v>
      </c>
      <c r="G10" t="s">
        <v>45</v>
      </c>
      <c r="H10" t="s">
        <v>46</v>
      </c>
    </row>
    <row r="11" spans="1:8" x14ac:dyDescent="0.3">
      <c r="A11" t="s">
        <v>47</v>
      </c>
      <c r="B11" t="s">
        <v>9</v>
      </c>
      <c r="C11" t="s">
        <v>48</v>
      </c>
      <c r="D11" t="s">
        <v>26</v>
      </c>
      <c r="E11" t="s">
        <v>17</v>
      </c>
      <c r="F11" t="s">
        <v>49</v>
      </c>
      <c r="G11" t="s">
        <v>50</v>
      </c>
      <c r="H11" t="s">
        <v>51</v>
      </c>
    </row>
    <row r="12" spans="1:8" x14ac:dyDescent="0.3">
      <c r="A12" t="s">
        <v>52</v>
      </c>
      <c r="B12" t="s">
        <v>17</v>
      </c>
    </row>
    <row r="13" spans="1:8" x14ac:dyDescent="0.3">
      <c r="A13" t="s">
        <v>53</v>
      </c>
      <c r="B13" t="s">
        <v>9</v>
      </c>
      <c r="C13" t="s">
        <v>54</v>
      </c>
      <c r="D13" t="s">
        <v>26</v>
      </c>
      <c r="E13" t="s">
        <v>17</v>
      </c>
      <c r="F13" t="s">
        <v>55</v>
      </c>
      <c r="G13" t="s">
        <v>56</v>
      </c>
      <c r="H13" t="s">
        <v>57</v>
      </c>
    </row>
    <row r="14" spans="1:8" x14ac:dyDescent="0.3">
      <c r="A14" t="s">
        <v>58</v>
      </c>
      <c r="B14" t="s">
        <v>9</v>
      </c>
      <c r="C14" t="s">
        <v>59</v>
      </c>
      <c r="D14" t="s">
        <v>60</v>
      </c>
      <c r="E14" t="s">
        <v>17</v>
      </c>
      <c r="F14" t="s">
        <v>61</v>
      </c>
      <c r="G14" t="s">
        <v>62</v>
      </c>
      <c r="H14" t="s">
        <v>63</v>
      </c>
    </row>
    <row r="15" spans="1:8" x14ac:dyDescent="0.3">
      <c r="A15" t="s">
        <v>64</v>
      </c>
      <c r="B15" t="s">
        <v>9</v>
      </c>
      <c r="C15" t="s">
        <v>65</v>
      </c>
      <c r="D15" t="s">
        <v>43</v>
      </c>
      <c r="E15" t="s">
        <v>17</v>
      </c>
      <c r="F15" t="s">
        <v>66</v>
      </c>
      <c r="G15" t="s">
        <v>67</v>
      </c>
      <c r="H15" t="s">
        <v>68</v>
      </c>
    </row>
    <row r="16" spans="1:8" x14ac:dyDescent="0.3">
      <c r="A16" t="s">
        <v>69</v>
      </c>
      <c r="B16" t="s">
        <v>9</v>
      </c>
      <c r="C16" t="s">
        <v>70</v>
      </c>
      <c r="D16" t="s">
        <v>26</v>
      </c>
      <c r="E16" t="s">
        <v>12</v>
      </c>
      <c r="F16" t="s">
        <v>71</v>
      </c>
      <c r="G16" t="s">
        <v>72</v>
      </c>
      <c r="H16" t="s">
        <v>73</v>
      </c>
    </row>
    <row r="17" spans="1:8" x14ac:dyDescent="0.3">
      <c r="A17" t="s">
        <v>74</v>
      </c>
      <c r="B17" t="s">
        <v>9</v>
      </c>
      <c r="C17" t="s">
        <v>75</v>
      </c>
      <c r="D17" t="s">
        <v>43</v>
      </c>
      <c r="E17" t="s">
        <v>17</v>
      </c>
      <c r="F17" t="s">
        <v>76</v>
      </c>
      <c r="G17" t="s">
        <v>77</v>
      </c>
      <c r="H17" t="s">
        <v>78</v>
      </c>
    </row>
    <row r="18" spans="1:8" x14ac:dyDescent="0.3">
      <c r="A18" t="s">
        <v>79</v>
      </c>
      <c r="B18" t="s">
        <v>9</v>
      </c>
      <c r="C18" t="s">
        <v>25</v>
      </c>
      <c r="D18" t="s">
        <v>80</v>
      </c>
      <c r="E18" t="s">
        <v>17</v>
      </c>
      <c r="F18" t="s">
        <v>81</v>
      </c>
      <c r="G18" t="s">
        <v>82</v>
      </c>
      <c r="H18" t="s">
        <v>83</v>
      </c>
    </row>
    <row r="19" spans="1:8" x14ac:dyDescent="0.3">
      <c r="A19" t="s">
        <v>85</v>
      </c>
      <c r="B19" t="s">
        <v>9</v>
      </c>
      <c r="C19" t="s">
        <v>86</v>
      </c>
      <c r="D19" t="s">
        <v>16</v>
      </c>
      <c r="E19" t="s">
        <v>17</v>
      </c>
      <c r="F19" t="s">
        <v>87</v>
      </c>
      <c r="G19" t="s">
        <v>88</v>
      </c>
      <c r="H19" t="s">
        <v>89</v>
      </c>
    </row>
    <row r="20" spans="1:8" x14ac:dyDescent="0.3">
      <c r="A20" t="s">
        <v>90</v>
      </c>
      <c r="B20" t="s">
        <v>9</v>
      </c>
      <c r="C20" t="s">
        <v>91</v>
      </c>
      <c r="D20" t="s">
        <v>16</v>
      </c>
      <c r="E20" t="s">
        <v>12</v>
      </c>
      <c r="F20" t="s">
        <v>92</v>
      </c>
      <c r="G20" t="s">
        <v>93</v>
      </c>
      <c r="H20" t="s">
        <v>94</v>
      </c>
    </row>
    <row r="21" spans="1:8" x14ac:dyDescent="0.3">
      <c r="A21" t="s">
        <v>95</v>
      </c>
      <c r="B21" t="s">
        <v>9</v>
      </c>
      <c r="C21" t="s">
        <v>96</v>
      </c>
      <c r="D21" t="s">
        <v>16</v>
      </c>
      <c r="E21" t="s">
        <v>12</v>
      </c>
      <c r="F21" t="s">
        <v>97</v>
      </c>
      <c r="G21" t="s">
        <v>98</v>
      </c>
      <c r="H21" t="s">
        <v>99</v>
      </c>
    </row>
    <row r="22" spans="1:8" x14ac:dyDescent="0.3">
      <c r="A22" t="s">
        <v>100</v>
      </c>
      <c r="B22" t="s">
        <v>9</v>
      </c>
      <c r="C22" t="s">
        <v>101</v>
      </c>
      <c r="D22" t="s">
        <v>102</v>
      </c>
      <c r="E22" t="s">
        <v>12</v>
      </c>
      <c r="F22" t="s">
        <v>103</v>
      </c>
      <c r="G22" t="s">
        <v>104</v>
      </c>
      <c r="H22" t="s">
        <v>105</v>
      </c>
    </row>
    <row r="23" spans="1:8" x14ac:dyDescent="0.3">
      <c r="A23" t="s">
        <v>106</v>
      </c>
      <c r="B23" t="s">
        <v>9</v>
      </c>
      <c r="C23" t="s">
        <v>107</v>
      </c>
      <c r="D23" t="s">
        <v>11</v>
      </c>
      <c r="E23" t="s">
        <v>12</v>
      </c>
      <c r="F23" t="s">
        <v>108</v>
      </c>
      <c r="G23" t="s">
        <v>109</v>
      </c>
      <c r="H23" t="s">
        <v>110</v>
      </c>
    </row>
    <row r="24" spans="1:8" x14ac:dyDescent="0.3">
      <c r="A24" t="s">
        <v>111</v>
      </c>
      <c r="B24" t="s">
        <v>9</v>
      </c>
      <c r="C24" t="s">
        <v>54</v>
      </c>
      <c r="D24" t="s">
        <v>43</v>
      </c>
      <c r="E24" t="s">
        <v>17</v>
      </c>
      <c r="F24" t="s">
        <v>112</v>
      </c>
      <c r="G24" t="s">
        <v>113</v>
      </c>
      <c r="H24" t="s">
        <v>114</v>
      </c>
    </row>
    <row r="25" spans="1:8" x14ac:dyDescent="0.3">
      <c r="A25" t="s">
        <v>115</v>
      </c>
      <c r="B25" t="s">
        <v>9</v>
      </c>
      <c r="C25" t="s">
        <v>25</v>
      </c>
      <c r="D25" t="s">
        <v>16</v>
      </c>
      <c r="E25" t="s">
        <v>17</v>
      </c>
      <c r="F25" t="s">
        <v>116</v>
      </c>
      <c r="G25" t="s">
        <v>117</v>
      </c>
      <c r="H25" t="s">
        <v>118</v>
      </c>
    </row>
    <row r="26" spans="1:8" x14ac:dyDescent="0.3">
      <c r="A26" t="s">
        <v>119</v>
      </c>
      <c r="B26" t="s">
        <v>9</v>
      </c>
      <c r="C26" t="s">
        <v>120</v>
      </c>
      <c r="D26" t="s">
        <v>121</v>
      </c>
      <c r="E26" t="s">
        <v>17</v>
      </c>
      <c r="F26" t="s">
        <v>122</v>
      </c>
      <c r="G26" t="s">
        <v>123</v>
      </c>
      <c r="H26" t="s">
        <v>124</v>
      </c>
    </row>
    <row r="27" spans="1:8" x14ac:dyDescent="0.3">
      <c r="A27" t="s">
        <v>126</v>
      </c>
      <c r="B27" t="s">
        <v>9</v>
      </c>
      <c r="C27" t="s">
        <v>127</v>
      </c>
      <c r="D27" t="s">
        <v>128</v>
      </c>
      <c r="E27" t="s">
        <v>12</v>
      </c>
      <c r="F27" t="s">
        <v>27</v>
      </c>
      <c r="G27" t="s">
        <v>129</v>
      </c>
      <c r="H27" t="s">
        <v>130</v>
      </c>
    </row>
    <row r="28" spans="1:8" x14ac:dyDescent="0.3">
      <c r="A28" t="s">
        <v>131</v>
      </c>
      <c r="B28" t="s">
        <v>9</v>
      </c>
      <c r="C28" t="s">
        <v>132</v>
      </c>
      <c r="D28" t="s">
        <v>84</v>
      </c>
      <c r="E28" t="s">
        <v>12</v>
      </c>
      <c r="F28" t="s">
        <v>133</v>
      </c>
      <c r="G28" t="s">
        <v>134</v>
      </c>
      <c r="H28" t="s">
        <v>135</v>
      </c>
    </row>
    <row r="29" spans="1:8" x14ac:dyDescent="0.3">
      <c r="A29" t="s">
        <v>136</v>
      </c>
      <c r="B29" t="s">
        <v>17</v>
      </c>
    </row>
    <row r="30" spans="1:8" x14ac:dyDescent="0.3">
      <c r="A30" t="s">
        <v>136</v>
      </c>
      <c r="B30" t="s">
        <v>17</v>
      </c>
    </row>
    <row r="31" spans="1:8" x14ac:dyDescent="0.3">
      <c r="A31" t="s">
        <v>137</v>
      </c>
      <c r="B31" t="s">
        <v>9</v>
      </c>
      <c r="C31" t="s">
        <v>138</v>
      </c>
      <c r="D31" t="s">
        <v>84</v>
      </c>
      <c r="E31" t="s">
        <v>12</v>
      </c>
      <c r="F31" t="s">
        <v>139</v>
      </c>
      <c r="G31" t="s">
        <v>140</v>
      </c>
      <c r="H31" t="s">
        <v>141</v>
      </c>
    </row>
    <row r="32" spans="1:8" x14ac:dyDescent="0.3">
      <c r="A32" t="s">
        <v>142</v>
      </c>
      <c r="B32" t="s">
        <v>9</v>
      </c>
      <c r="C32" t="s">
        <v>143</v>
      </c>
      <c r="D32" t="s">
        <v>84</v>
      </c>
      <c r="E32" t="s">
        <v>12</v>
      </c>
      <c r="F32" t="s">
        <v>112</v>
      </c>
      <c r="G32" t="s">
        <v>144</v>
      </c>
      <c r="H32" t="s">
        <v>145</v>
      </c>
    </row>
    <row r="33" spans="1:8" x14ac:dyDescent="0.3">
      <c r="A33" t="s">
        <v>146</v>
      </c>
      <c r="B33" t="s">
        <v>9</v>
      </c>
      <c r="C33" t="s">
        <v>75</v>
      </c>
      <c r="D33" t="s">
        <v>102</v>
      </c>
      <c r="E33" t="s">
        <v>17</v>
      </c>
      <c r="F33" t="s">
        <v>147</v>
      </c>
      <c r="G33" t="s">
        <v>148</v>
      </c>
      <c r="H33" t="s">
        <v>149</v>
      </c>
    </row>
    <row r="34" spans="1:8" x14ac:dyDescent="0.3">
      <c r="A34" t="s">
        <v>150</v>
      </c>
      <c r="B34" t="s">
        <v>9</v>
      </c>
      <c r="C34" t="s">
        <v>151</v>
      </c>
      <c r="D34" t="s">
        <v>152</v>
      </c>
      <c r="E34" t="s">
        <v>12</v>
      </c>
      <c r="F34" t="s">
        <v>153</v>
      </c>
      <c r="G34" t="s">
        <v>154</v>
      </c>
      <c r="H34" t="s">
        <v>155</v>
      </c>
    </row>
    <row r="35" spans="1:8" x14ac:dyDescent="0.3">
      <c r="A35" t="s">
        <v>157</v>
      </c>
      <c r="B35" t="s">
        <v>9</v>
      </c>
      <c r="C35" t="s">
        <v>158</v>
      </c>
      <c r="D35" t="s">
        <v>84</v>
      </c>
      <c r="E35" t="s">
        <v>17</v>
      </c>
      <c r="F35" t="s">
        <v>159</v>
      </c>
      <c r="G35" t="s">
        <v>160</v>
      </c>
      <c r="H35" t="s">
        <v>161</v>
      </c>
    </row>
    <row r="36" spans="1:8" x14ac:dyDescent="0.3">
      <c r="A36" t="s">
        <v>162</v>
      </c>
      <c r="B36" t="s">
        <v>9</v>
      </c>
      <c r="C36" t="s">
        <v>163</v>
      </c>
      <c r="D36" t="s">
        <v>84</v>
      </c>
      <c r="E36" t="s">
        <v>17</v>
      </c>
      <c r="F36" t="s">
        <v>164</v>
      </c>
      <c r="G36" t="s">
        <v>165</v>
      </c>
      <c r="H36" t="s">
        <v>166</v>
      </c>
    </row>
    <row r="37" spans="1:8" x14ac:dyDescent="0.3">
      <c r="A37" t="s">
        <v>167</v>
      </c>
      <c r="B37" t="s">
        <v>9</v>
      </c>
      <c r="C37" t="s">
        <v>168</v>
      </c>
      <c r="D37" t="s">
        <v>32</v>
      </c>
      <c r="E37" t="s">
        <v>9</v>
      </c>
      <c r="F37" t="s">
        <v>169</v>
      </c>
      <c r="G37" t="s">
        <v>34</v>
      </c>
      <c r="H37" t="s">
        <v>35</v>
      </c>
    </row>
    <row r="38" spans="1:8" x14ac:dyDescent="0.3">
      <c r="A38" t="s">
        <v>167</v>
      </c>
      <c r="B38" t="s">
        <v>9</v>
      </c>
      <c r="C38" t="s">
        <v>170</v>
      </c>
      <c r="D38" t="s">
        <v>84</v>
      </c>
      <c r="E38" t="s">
        <v>17</v>
      </c>
      <c r="F38" t="s">
        <v>171</v>
      </c>
      <c r="G38" t="s">
        <v>172</v>
      </c>
      <c r="H38" t="s">
        <v>173</v>
      </c>
    </row>
    <row r="39" spans="1:8" x14ac:dyDescent="0.3">
      <c r="A39" t="s">
        <v>174</v>
      </c>
      <c r="B39" t="s">
        <v>9</v>
      </c>
      <c r="C39" t="s">
        <v>175</v>
      </c>
      <c r="D39" t="s">
        <v>84</v>
      </c>
      <c r="E39" t="s">
        <v>17</v>
      </c>
      <c r="F39" t="s">
        <v>176</v>
      </c>
      <c r="G39" t="s">
        <v>177</v>
      </c>
      <c r="H39" t="s">
        <v>178</v>
      </c>
    </row>
    <row r="40" spans="1:8" x14ac:dyDescent="0.3">
      <c r="A40" t="s">
        <v>179</v>
      </c>
      <c r="B40" t="s">
        <v>17</v>
      </c>
    </row>
    <row r="41" spans="1:8" x14ac:dyDescent="0.3">
      <c r="A41" t="s">
        <v>180</v>
      </c>
      <c r="B41" t="s">
        <v>9</v>
      </c>
      <c r="C41" t="s">
        <v>181</v>
      </c>
      <c r="D41" t="s">
        <v>102</v>
      </c>
      <c r="E41" t="s">
        <v>17</v>
      </c>
      <c r="F41" t="s">
        <v>103</v>
      </c>
      <c r="G41" t="s">
        <v>182</v>
      </c>
      <c r="H41" t="s">
        <v>183</v>
      </c>
    </row>
    <row r="42" spans="1:8" x14ac:dyDescent="0.3">
      <c r="A42" t="s">
        <v>184</v>
      </c>
      <c r="B42" t="s">
        <v>9</v>
      </c>
      <c r="C42" t="s">
        <v>185</v>
      </c>
      <c r="D42" t="s">
        <v>84</v>
      </c>
      <c r="E42" t="s">
        <v>17</v>
      </c>
      <c r="F42" t="s">
        <v>186</v>
      </c>
      <c r="G42" t="s">
        <v>187</v>
      </c>
      <c r="H42" t="s">
        <v>188</v>
      </c>
    </row>
    <row r="43" spans="1:8" x14ac:dyDescent="0.3">
      <c r="A43" t="s">
        <v>189</v>
      </c>
      <c r="B43" t="s">
        <v>9</v>
      </c>
      <c r="C43" t="s">
        <v>190</v>
      </c>
      <c r="D43" t="s">
        <v>84</v>
      </c>
      <c r="E43" t="s">
        <v>17</v>
      </c>
      <c r="F43" t="s">
        <v>191</v>
      </c>
      <c r="G43" t="s">
        <v>192</v>
      </c>
      <c r="H43" t="s">
        <v>193</v>
      </c>
    </row>
    <row r="44" spans="1:8" x14ac:dyDescent="0.3">
      <c r="A44" t="s">
        <v>194</v>
      </c>
      <c r="B44" t="s">
        <v>9</v>
      </c>
      <c r="C44" t="s">
        <v>195</v>
      </c>
      <c r="D44" t="s">
        <v>84</v>
      </c>
      <c r="E44" t="s">
        <v>17</v>
      </c>
      <c r="F44" t="s">
        <v>196</v>
      </c>
      <c r="G44" t="s">
        <v>197</v>
      </c>
      <c r="H44" t="s">
        <v>198</v>
      </c>
    </row>
    <row r="45" spans="1:8" x14ac:dyDescent="0.3">
      <c r="A45" t="s">
        <v>199</v>
      </c>
      <c r="B45" t="s">
        <v>17</v>
      </c>
    </row>
    <row r="46" spans="1:8" x14ac:dyDescent="0.3">
      <c r="A46" t="s">
        <v>200</v>
      </c>
      <c r="B46" t="s">
        <v>17</v>
      </c>
    </row>
    <row r="47" spans="1:8" x14ac:dyDescent="0.3">
      <c r="A47" t="s">
        <v>201</v>
      </c>
      <c r="B47" t="s">
        <v>17</v>
      </c>
    </row>
    <row r="48" spans="1:8" x14ac:dyDescent="0.3">
      <c r="A48" t="s">
        <v>202</v>
      </c>
      <c r="B48" t="s">
        <v>17</v>
      </c>
    </row>
    <row r="49" spans="1:8" x14ac:dyDescent="0.3">
      <c r="A49" t="s">
        <v>203</v>
      </c>
      <c r="B49" t="s">
        <v>17</v>
      </c>
    </row>
    <row r="50" spans="1:8" x14ac:dyDescent="0.3">
      <c r="A50" t="s">
        <v>204</v>
      </c>
      <c r="B50" t="s">
        <v>9</v>
      </c>
      <c r="C50" t="s">
        <v>185</v>
      </c>
      <c r="D50" t="s">
        <v>205</v>
      </c>
      <c r="E50" t="s">
        <v>17</v>
      </c>
      <c r="F50" t="s">
        <v>206</v>
      </c>
      <c r="G50" t="s">
        <v>207</v>
      </c>
      <c r="H50" t="s">
        <v>208</v>
      </c>
    </row>
    <row r="51" spans="1:8" x14ac:dyDescent="0.3">
      <c r="A51" t="s">
        <v>209</v>
      </c>
      <c r="B51" t="s">
        <v>9</v>
      </c>
      <c r="C51" t="s">
        <v>210</v>
      </c>
      <c r="D51" t="s">
        <v>156</v>
      </c>
      <c r="E51" t="s">
        <v>12</v>
      </c>
      <c r="F51" t="s">
        <v>211</v>
      </c>
      <c r="G51" t="s">
        <v>212</v>
      </c>
      <c r="H51" t="s">
        <v>213</v>
      </c>
    </row>
    <row r="52" spans="1:8" x14ac:dyDescent="0.3">
      <c r="A52" t="s">
        <v>214</v>
      </c>
      <c r="B52" t="s">
        <v>9</v>
      </c>
      <c r="C52" t="s">
        <v>215</v>
      </c>
      <c r="D52" t="s">
        <v>156</v>
      </c>
      <c r="E52" t="s">
        <v>12</v>
      </c>
      <c r="F52" t="s">
        <v>216</v>
      </c>
      <c r="G52" t="s">
        <v>217</v>
      </c>
      <c r="H52" t="s">
        <v>218</v>
      </c>
    </row>
    <row r="53" spans="1:8" x14ac:dyDescent="0.3">
      <c r="A53" t="s">
        <v>219</v>
      </c>
      <c r="B53" t="s">
        <v>9</v>
      </c>
      <c r="C53" t="s">
        <v>220</v>
      </c>
      <c r="D53" t="s">
        <v>152</v>
      </c>
      <c r="E53" t="s">
        <v>9</v>
      </c>
      <c r="F53" t="s">
        <v>221</v>
      </c>
      <c r="G53" t="s">
        <v>222</v>
      </c>
      <c r="H53" t="s">
        <v>223</v>
      </c>
    </row>
    <row r="54" spans="1:8" x14ac:dyDescent="0.3">
      <c r="A54" t="s">
        <v>224</v>
      </c>
      <c r="B54" t="s">
        <v>17</v>
      </c>
    </row>
    <row r="55" spans="1:8" x14ac:dyDescent="0.3">
      <c r="A55" t="s">
        <v>225</v>
      </c>
      <c r="B55" t="s">
        <v>9</v>
      </c>
      <c r="C55" t="s">
        <v>226</v>
      </c>
      <c r="D55" t="s">
        <v>11</v>
      </c>
      <c r="E55" t="s">
        <v>17</v>
      </c>
      <c r="F55" t="s">
        <v>227</v>
      </c>
      <c r="G55" t="s">
        <v>228</v>
      </c>
      <c r="H55" t="s">
        <v>229</v>
      </c>
    </row>
    <row r="56" spans="1:8" x14ac:dyDescent="0.3">
      <c r="A56" t="s">
        <v>230</v>
      </c>
      <c r="B56" t="s">
        <v>9</v>
      </c>
      <c r="C56" t="s">
        <v>231</v>
      </c>
      <c r="D56" t="s">
        <v>156</v>
      </c>
      <c r="E56" t="s">
        <v>9</v>
      </c>
      <c r="F56" t="s">
        <v>232</v>
      </c>
      <c r="G56" t="s">
        <v>233</v>
      </c>
      <c r="H56" t="s">
        <v>234</v>
      </c>
    </row>
    <row r="57" spans="1:8" x14ac:dyDescent="0.3">
      <c r="A57" t="s">
        <v>235</v>
      </c>
      <c r="B57" t="s">
        <v>9</v>
      </c>
      <c r="C57" t="s">
        <v>236</v>
      </c>
      <c r="D57" t="s">
        <v>156</v>
      </c>
      <c r="E57" t="s">
        <v>12</v>
      </c>
      <c r="F57" t="s">
        <v>237</v>
      </c>
      <c r="G57" t="s">
        <v>238</v>
      </c>
      <c r="H57" t="s">
        <v>239</v>
      </c>
    </row>
    <row r="58" spans="1:8" x14ac:dyDescent="0.3">
      <c r="A58" t="s">
        <v>240</v>
      </c>
      <c r="B58" t="s">
        <v>9</v>
      </c>
      <c r="C58" t="s">
        <v>241</v>
      </c>
      <c r="D58" t="s">
        <v>242</v>
      </c>
      <c r="E58" t="s">
        <v>17</v>
      </c>
      <c r="F58" t="s">
        <v>243</v>
      </c>
      <c r="G58" t="s">
        <v>244</v>
      </c>
      <c r="H58" t="s">
        <v>245</v>
      </c>
    </row>
    <row r="59" spans="1:8" x14ac:dyDescent="0.3">
      <c r="A59" t="s">
        <v>246</v>
      </c>
      <c r="B59" t="s">
        <v>9</v>
      </c>
      <c r="C59" t="s">
        <v>247</v>
      </c>
      <c r="D59" t="s">
        <v>152</v>
      </c>
      <c r="E59" t="s">
        <v>12</v>
      </c>
      <c r="F59" t="s">
        <v>248</v>
      </c>
      <c r="G59" t="s">
        <v>249</v>
      </c>
      <c r="H59" t="s">
        <v>250</v>
      </c>
    </row>
    <row r="60" spans="1:8" x14ac:dyDescent="0.3">
      <c r="A60" t="s">
        <v>251</v>
      </c>
      <c r="B60" t="s">
        <v>9</v>
      </c>
      <c r="C60" t="s">
        <v>220</v>
      </c>
      <c r="D60" t="s">
        <v>156</v>
      </c>
      <c r="E60" t="s">
        <v>9</v>
      </c>
      <c r="F60" t="s">
        <v>252</v>
      </c>
      <c r="G60" t="s">
        <v>253</v>
      </c>
      <c r="H60" t="s">
        <v>254</v>
      </c>
    </row>
    <row r="61" spans="1:8" x14ac:dyDescent="0.3">
      <c r="A61" t="s">
        <v>255</v>
      </c>
      <c r="B61" t="s">
        <v>9</v>
      </c>
      <c r="C61" t="s">
        <v>256</v>
      </c>
      <c r="D61" t="s">
        <v>156</v>
      </c>
      <c r="E61" t="s">
        <v>17</v>
      </c>
      <c r="F61" t="s">
        <v>257</v>
      </c>
      <c r="G61" t="s">
        <v>258</v>
      </c>
      <c r="H61" t="s">
        <v>259</v>
      </c>
    </row>
    <row r="62" spans="1:8" x14ac:dyDescent="0.3">
      <c r="A62" t="s">
        <v>260</v>
      </c>
      <c r="B62" t="s">
        <v>9</v>
      </c>
      <c r="C62" t="s">
        <v>261</v>
      </c>
      <c r="D62" t="s">
        <v>156</v>
      </c>
      <c r="E62" t="s">
        <v>17</v>
      </c>
      <c r="F62" t="s">
        <v>27</v>
      </c>
      <c r="G62" t="s">
        <v>262</v>
      </c>
      <c r="H62" t="s">
        <v>263</v>
      </c>
    </row>
  </sheetData>
  <conditionalFormatting sqref="B1:B1048576">
    <cfRule type="cellIs" dxfId="0" priority="1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AllResponsesTable</vt:lpstr>
      <vt:lpstr>MorrisSubcommittees</vt:lpstr>
      <vt:lpstr>PassaicSubcommittees</vt:lpstr>
      <vt:lpstr>SussexSubcommittees</vt:lpstr>
      <vt:lpstr>UnionSubcommittees</vt:lpstr>
      <vt:lpstr>WarrenSubcommittees</vt:lpstr>
      <vt:lpstr>Interested in Subcomittees</vt:lpstr>
      <vt:lpstr>Original Responses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Wikstrom</dc:creator>
  <cp:lastModifiedBy>Dan Wikstrom</cp:lastModifiedBy>
  <dcterms:created xsi:type="dcterms:W3CDTF">2023-02-06T16:58:54Z</dcterms:created>
  <dcterms:modified xsi:type="dcterms:W3CDTF">2023-04-17T17:06:22Z</dcterms:modified>
</cp:coreProperties>
</file>